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ocumentos\lalarcon\MarggyLuci\2018\ListaDePrecios\"/>
    </mc:Choice>
  </mc:AlternateContent>
  <bookViews>
    <workbookView showSheetTabs="0" xWindow="0" yWindow="0" windowWidth="19200" windowHeight="11595"/>
  </bookViews>
  <sheets>
    <sheet name="LISTA DE PRECIOS No. 66" sheetId="1" r:id="rId1"/>
    <sheet name="ConductoresDeCuDesnudo" sheetId="2" r:id="rId2"/>
    <sheet name="ConductoresAisladoBT" sheetId="3" r:id="rId3"/>
    <sheet name="ConductoresDeCuFlexible" sheetId="6" r:id="rId4"/>
    <sheet name="CablesDeInstrumentación" sheetId="5" r:id="rId5"/>
    <sheet name="ConductoresDeAlDesnudo" sheetId="8" r:id="rId6"/>
    <sheet name="ConductoresDeAlCubiertos" sheetId="17" r:id="rId7"/>
    <sheet name="ConductoresDeAlMultiplex" sheetId="10" r:id="rId8"/>
    <sheet name="ConductoresDeMTAislados" sheetId="13" r:id="rId9"/>
    <sheet name="ConductoresDeAcero" sheetId="11" r:id="rId10"/>
    <sheet name="condiciones comerciales" sheetId="12" r:id="rId11"/>
  </sheets>
  <definedNames>
    <definedName name="_xlnm._FilterDatabase" localSheetId="1" hidden="1">ConductoresDeCuDesnudo!$A$9:$J$33</definedName>
    <definedName name="_xlnm.Print_Area" localSheetId="10">'condiciones comerciales'!#REF!</definedName>
    <definedName name="_xlnm.Print_Area" localSheetId="1">ConductoresDeCuDesnudo!$A$9:$J$33</definedName>
  </definedNames>
  <calcPr calcId="152511"/>
</workbook>
</file>

<file path=xl/calcChain.xml><?xml version="1.0" encoding="utf-8"?>
<calcChain xmlns="http://schemas.openxmlformats.org/spreadsheetml/2006/main">
  <c r="D9" i="3" l="1"/>
  <c r="D14" i="3" l="1"/>
  <c r="E14" i="3" s="1"/>
  <c r="F14" i="3" s="1"/>
  <c r="H14" i="3" s="1"/>
  <c r="J14" i="3"/>
  <c r="J15" i="3" l="1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67" i="3"/>
  <c r="D67" i="3"/>
  <c r="E67" i="3" s="1"/>
  <c r="J66" i="3"/>
  <c r="D66" i="3"/>
  <c r="E66" i="3" s="1"/>
  <c r="J65" i="3"/>
  <c r="D65" i="3"/>
  <c r="E65" i="3" s="1"/>
  <c r="J64" i="3"/>
  <c r="D64" i="3"/>
  <c r="E64" i="3" s="1"/>
  <c r="F64" i="3" s="1"/>
  <c r="H64" i="3" s="1"/>
  <c r="J62" i="3"/>
  <c r="D62" i="3"/>
  <c r="E62" i="3" s="1"/>
  <c r="J61" i="3"/>
  <c r="D61" i="3"/>
  <c r="E61" i="3" s="1"/>
  <c r="J60" i="3"/>
  <c r="D60" i="3"/>
  <c r="E60" i="3" s="1"/>
  <c r="J59" i="3"/>
  <c r="D59" i="3"/>
  <c r="E59" i="3" s="1"/>
  <c r="D56" i="6"/>
  <c r="E56" i="6" s="1"/>
  <c r="J30" i="13"/>
  <c r="J29" i="13"/>
  <c r="J28" i="13"/>
  <c r="J31" i="13"/>
  <c r="J27" i="13"/>
  <c r="J15" i="13"/>
  <c r="J16" i="13"/>
  <c r="J17" i="13"/>
  <c r="J18" i="13"/>
  <c r="J19" i="13"/>
  <c r="J20" i="13"/>
  <c r="J21" i="13"/>
  <c r="J22" i="13"/>
  <c r="J23" i="13"/>
  <c r="J24" i="13"/>
  <c r="J25" i="13"/>
  <c r="J14" i="13"/>
  <c r="D30" i="13"/>
  <c r="E30" i="13" s="1"/>
  <c r="D29" i="13"/>
  <c r="E29" i="13" s="1"/>
  <c r="D28" i="13"/>
  <c r="E28" i="13"/>
  <c r="D31" i="13"/>
  <c r="E31" i="13" s="1"/>
  <c r="F31" i="13" s="1"/>
  <c r="H31" i="13" s="1"/>
  <c r="D27" i="13"/>
  <c r="E27" i="13" s="1"/>
  <c r="J18" i="17"/>
  <c r="D18" i="17"/>
  <c r="E18" i="17"/>
  <c r="J17" i="17"/>
  <c r="D17" i="17"/>
  <c r="E17" i="17"/>
  <c r="J16" i="17"/>
  <c r="D16" i="17"/>
  <c r="E16" i="17" s="1"/>
  <c r="J15" i="17"/>
  <c r="D15" i="17"/>
  <c r="E15" i="17" s="1"/>
  <c r="F15" i="17" s="1"/>
  <c r="H15" i="17" s="1"/>
  <c r="J14" i="17"/>
  <c r="D14" i="17"/>
  <c r="E14" i="17" s="1"/>
  <c r="D9" i="17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58" i="6"/>
  <c r="J49" i="6"/>
  <c r="J50" i="6"/>
  <c r="J51" i="6"/>
  <c r="J52" i="6"/>
  <c r="J53" i="6"/>
  <c r="J54" i="6"/>
  <c r="J55" i="6"/>
  <c r="J56" i="6"/>
  <c r="J48" i="6"/>
  <c r="J40" i="6"/>
  <c r="J41" i="6"/>
  <c r="J42" i="6"/>
  <c r="J43" i="6"/>
  <c r="J44" i="6"/>
  <c r="J45" i="6"/>
  <c r="J46" i="6"/>
  <c r="J39" i="6"/>
  <c r="J32" i="6"/>
  <c r="J33" i="6"/>
  <c r="J34" i="6"/>
  <c r="J35" i="6"/>
  <c r="J36" i="6"/>
  <c r="J37" i="6"/>
  <c r="J31" i="6"/>
  <c r="J29" i="6"/>
  <c r="J28" i="6"/>
  <c r="J20" i="6"/>
  <c r="J21" i="6"/>
  <c r="J22" i="6"/>
  <c r="J23" i="6"/>
  <c r="J24" i="6"/>
  <c r="J25" i="6"/>
  <c r="J26" i="6"/>
  <c r="J19" i="6"/>
  <c r="J14" i="6"/>
  <c r="J15" i="6"/>
  <c r="J16" i="6"/>
  <c r="J17" i="6"/>
  <c r="J13" i="6"/>
  <c r="D59" i="6"/>
  <c r="E59" i="6"/>
  <c r="D60" i="6"/>
  <c r="E60" i="6" s="1"/>
  <c r="F60" i="6" s="1"/>
  <c r="H60" i="6" s="1"/>
  <c r="D61" i="6"/>
  <c r="E61" i="6" s="1"/>
  <c r="D62" i="6"/>
  <c r="E62" i="6"/>
  <c r="F62" i="6" s="1"/>
  <c r="H62" i="6" s="1"/>
  <c r="D63" i="6"/>
  <c r="E63" i="6"/>
  <c r="F63" i="6"/>
  <c r="H63" i="6" s="1"/>
  <c r="D64" i="6"/>
  <c r="E64" i="6" s="1"/>
  <c r="F64" i="6" s="1"/>
  <c r="H64" i="6" s="1"/>
  <c r="D65" i="6"/>
  <c r="E65" i="6"/>
  <c r="D66" i="6"/>
  <c r="E66" i="6" s="1"/>
  <c r="F66" i="6" s="1"/>
  <c r="H66" i="6" s="1"/>
  <c r="D67" i="6"/>
  <c r="E67" i="6"/>
  <c r="D68" i="6"/>
  <c r="E68" i="6" s="1"/>
  <c r="F68" i="6" s="1"/>
  <c r="H68" i="6" s="1"/>
  <c r="D69" i="6"/>
  <c r="E69" i="6" s="1"/>
  <c r="D70" i="6"/>
  <c r="E70" i="6"/>
  <c r="F70" i="6" s="1"/>
  <c r="H70" i="6" s="1"/>
  <c r="D71" i="6"/>
  <c r="E71" i="6"/>
  <c r="F71" i="6"/>
  <c r="H71" i="6" s="1"/>
  <c r="D58" i="6"/>
  <c r="E58" i="6" s="1"/>
  <c r="F58" i="6" s="1"/>
  <c r="H58" i="6" s="1"/>
  <c r="D49" i="6"/>
  <c r="E49" i="6"/>
  <c r="D50" i="6"/>
  <c r="E50" i="6" s="1"/>
  <c r="F50" i="6" s="1"/>
  <c r="H50" i="6" s="1"/>
  <c r="D51" i="6"/>
  <c r="E51" i="6"/>
  <c r="D52" i="6"/>
  <c r="E52" i="6"/>
  <c r="F52" i="6" s="1"/>
  <c r="H52" i="6" s="1"/>
  <c r="D53" i="6"/>
  <c r="E53" i="6" s="1"/>
  <c r="D54" i="6"/>
  <c r="E54" i="6" s="1"/>
  <c r="F54" i="6" s="1"/>
  <c r="H54" i="6" s="1"/>
  <c r="D55" i="6"/>
  <c r="E55" i="6" s="1"/>
  <c r="F55" i="6" s="1"/>
  <c r="H55" i="6" s="1"/>
  <c r="D48" i="6"/>
  <c r="E48" i="6"/>
  <c r="F48" i="6"/>
  <c r="H48" i="6" s="1"/>
  <c r="D40" i="6"/>
  <c r="E40" i="6" s="1"/>
  <c r="D41" i="6"/>
  <c r="E41" i="6" s="1"/>
  <c r="D42" i="6"/>
  <c r="E42" i="6" s="1"/>
  <c r="D43" i="6"/>
  <c r="E43" i="6" s="1"/>
  <c r="D44" i="6"/>
  <c r="E44" i="6" s="1"/>
  <c r="D45" i="6"/>
  <c r="E45" i="6" s="1"/>
  <c r="D46" i="6"/>
  <c r="E46" i="6" s="1"/>
  <c r="D39" i="6"/>
  <c r="E39" i="6" s="1"/>
  <c r="F39" i="6" s="1"/>
  <c r="H39" i="6" s="1"/>
  <c r="D32" i="6"/>
  <c r="E32" i="6" s="1"/>
  <c r="D33" i="6"/>
  <c r="E33" i="6"/>
  <c r="D34" i="6"/>
  <c r="E34" i="6" s="1"/>
  <c r="D35" i="6"/>
  <c r="E35" i="6"/>
  <c r="D36" i="6"/>
  <c r="E36" i="6" s="1"/>
  <c r="D37" i="6"/>
  <c r="D31" i="6"/>
  <c r="E31" i="6" s="1"/>
  <c r="D29" i="6"/>
  <c r="E29" i="6"/>
  <c r="F29" i="6"/>
  <c r="H29" i="6" s="1"/>
  <c r="D28" i="6"/>
  <c r="E28" i="6" s="1"/>
  <c r="D20" i="6"/>
  <c r="F20" i="6" s="1"/>
  <c r="H20" i="6" s="1"/>
  <c r="E20" i="6"/>
  <c r="D21" i="6"/>
  <c r="E21" i="6" s="1"/>
  <c r="D22" i="6"/>
  <c r="E22" i="6" s="1"/>
  <c r="D23" i="6"/>
  <c r="E23" i="6" s="1"/>
  <c r="D24" i="6"/>
  <c r="E24" i="6" s="1"/>
  <c r="D25" i="6"/>
  <c r="E25" i="6" s="1"/>
  <c r="D26" i="6"/>
  <c r="E26" i="6" s="1"/>
  <c r="F26" i="6" s="1"/>
  <c r="H26" i="6" s="1"/>
  <c r="D19" i="6"/>
  <c r="E19" i="6" s="1"/>
  <c r="D14" i="6"/>
  <c r="E14" i="6"/>
  <c r="D15" i="6"/>
  <c r="E15" i="6" s="1"/>
  <c r="D16" i="6"/>
  <c r="E16" i="6"/>
  <c r="D17" i="6"/>
  <c r="E17" i="6" s="1"/>
  <c r="D13" i="6"/>
  <c r="E13" i="6"/>
  <c r="D101" i="3"/>
  <c r="E101" i="3" s="1"/>
  <c r="J88" i="3"/>
  <c r="J85" i="3"/>
  <c r="D89" i="3"/>
  <c r="E89" i="3" s="1"/>
  <c r="D90" i="3"/>
  <c r="E90" i="3" s="1"/>
  <c r="D91" i="3"/>
  <c r="E91" i="3" s="1"/>
  <c r="D92" i="3"/>
  <c r="E92" i="3" s="1"/>
  <c r="D93" i="3"/>
  <c r="E93" i="3" s="1"/>
  <c r="D94" i="3"/>
  <c r="E94" i="3" s="1"/>
  <c r="D95" i="3"/>
  <c r="E95" i="3" s="1"/>
  <c r="D96" i="3"/>
  <c r="D97" i="3"/>
  <c r="E97" i="3" s="1"/>
  <c r="D98" i="3"/>
  <c r="E98" i="3" s="1"/>
  <c r="D99" i="3"/>
  <c r="E99" i="3" s="1"/>
  <c r="D100" i="3"/>
  <c r="E100" i="3" s="1"/>
  <c r="D88" i="3"/>
  <c r="E88" i="3" s="1"/>
  <c r="D25" i="3"/>
  <c r="E25" i="3" s="1"/>
  <c r="D31" i="3"/>
  <c r="E31" i="3" s="1"/>
  <c r="J31" i="3"/>
  <c r="D15" i="3"/>
  <c r="E15" i="3" s="1"/>
  <c r="F15" i="3" s="1"/>
  <c r="H15" i="3" s="1"/>
  <c r="D16" i="3"/>
  <c r="E16" i="3" s="1"/>
  <c r="D17" i="3"/>
  <c r="D18" i="3"/>
  <c r="E18" i="3" s="1"/>
  <c r="D19" i="3"/>
  <c r="D20" i="3"/>
  <c r="E20" i="3" s="1"/>
  <c r="F20" i="3" s="1"/>
  <c r="H20" i="3" s="1"/>
  <c r="D21" i="3"/>
  <c r="D22" i="3"/>
  <c r="E22" i="3" s="1"/>
  <c r="F22" i="3" s="1"/>
  <c r="H22" i="3" s="1"/>
  <c r="D23" i="3"/>
  <c r="E23" i="3" s="1"/>
  <c r="D24" i="3"/>
  <c r="D26" i="3"/>
  <c r="D27" i="3"/>
  <c r="E27" i="3" s="1"/>
  <c r="D28" i="3"/>
  <c r="E28" i="3" s="1"/>
  <c r="F28" i="3" s="1"/>
  <c r="H28" i="3" s="1"/>
  <c r="D29" i="3"/>
  <c r="E29" i="3" s="1"/>
  <c r="D32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D15" i="8"/>
  <c r="F15" i="8" s="1"/>
  <c r="H15" i="8" s="1"/>
  <c r="D20" i="13"/>
  <c r="E20" i="13" s="1"/>
  <c r="D14" i="5"/>
  <c r="E14" i="5" s="1"/>
  <c r="J20" i="5"/>
  <c r="D20" i="5"/>
  <c r="E20" i="5"/>
  <c r="F20" i="5" s="1"/>
  <c r="H20" i="5" s="1"/>
  <c r="J19" i="5"/>
  <c r="D19" i="5"/>
  <c r="E19" i="5"/>
  <c r="J18" i="5"/>
  <c r="D18" i="5"/>
  <c r="E18" i="5" s="1"/>
  <c r="J17" i="5"/>
  <c r="D17" i="5"/>
  <c r="F17" i="5" s="1"/>
  <c r="H17" i="5" s="1"/>
  <c r="J16" i="5"/>
  <c r="D16" i="5"/>
  <c r="E16" i="5"/>
  <c r="F16" i="5"/>
  <c r="H16" i="5" s="1"/>
  <c r="J15" i="5"/>
  <c r="D15" i="5"/>
  <c r="J14" i="5"/>
  <c r="E17" i="5"/>
  <c r="E15" i="5"/>
  <c r="D17" i="10"/>
  <c r="E17" i="10" s="1"/>
  <c r="J17" i="10"/>
  <c r="D19" i="8"/>
  <c r="E19" i="8" s="1"/>
  <c r="D18" i="8"/>
  <c r="D17" i="8"/>
  <c r="D16" i="8"/>
  <c r="D14" i="8"/>
  <c r="J86" i="3"/>
  <c r="D86" i="3"/>
  <c r="E86" i="3" s="1"/>
  <c r="D85" i="3"/>
  <c r="E85" i="3" s="1"/>
  <c r="D33" i="3"/>
  <c r="E33" i="3" s="1"/>
  <c r="D34" i="3"/>
  <c r="E34" i="3" s="1"/>
  <c r="F34" i="3" s="1"/>
  <c r="H34" i="3" s="1"/>
  <c r="J14" i="2"/>
  <c r="J73" i="3"/>
  <c r="J75" i="3"/>
  <c r="J74" i="3"/>
  <c r="J72" i="3"/>
  <c r="J71" i="3"/>
  <c r="J70" i="3"/>
  <c r="J69" i="3"/>
  <c r="D75" i="3"/>
  <c r="E75" i="3" s="1"/>
  <c r="F75" i="3" s="1"/>
  <c r="H75" i="3" s="1"/>
  <c r="D74" i="3"/>
  <c r="E74" i="3" s="1"/>
  <c r="F74" i="3" s="1"/>
  <c r="H74" i="3" s="1"/>
  <c r="D73" i="3"/>
  <c r="E73" i="3" s="1"/>
  <c r="D72" i="3"/>
  <c r="E72" i="3" s="1"/>
  <c r="D71" i="3"/>
  <c r="E71" i="3" s="1"/>
  <c r="F71" i="3" s="1"/>
  <c r="H71" i="3" s="1"/>
  <c r="D70" i="3"/>
  <c r="E70" i="3" s="1"/>
  <c r="F70" i="3" s="1"/>
  <c r="H70" i="3" s="1"/>
  <c r="D69" i="3"/>
  <c r="E69" i="3" s="1"/>
  <c r="J76" i="3"/>
  <c r="D76" i="3"/>
  <c r="E76" i="3" s="1"/>
  <c r="J77" i="3"/>
  <c r="D77" i="3"/>
  <c r="E77" i="3" s="1"/>
  <c r="F77" i="3" s="1"/>
  <c r="H77" i="3" s="1"/>
  <c r="J78" i="3"/>
  <c r="D78" i="3"/>
  <c r="E78" i="3" s="1"/>
  <c r="F78" i="3" s="1"/>
  <c r="H78" i="3" s="1"/>
  <c r="J79" i="3"/>
  <c r="D79" i="3"/>
  <c r="E79" i="3" s="1"/>
  <c r="J80" i="3"/>
  <c r="D80" i="3"/>
  <c r="E80" i="3" s="1"/>
  <c r="J81" i="3"/>
  <c r="D81" i="3"/>
  <c r="E81" i="3" s="1"/>
  <c r="J82" i="3"/>
  <c r="D82" i="3"/>
  <c r="E82" i="3" s="1"/>
  <c r="F82" i="3" s="1"/>
  <c r="H82" i="3" s="1"/>
  <c r="J83" i="3"/>
  <c r="D83" i="3"/>
  <c r="E83" i="3" s="1"/>
  <c r="J84" i="3"/>
  <c r="D84" i="3"/>
  <c r="E84" i="3" s="1"/>
  <c r="F84" i="3" s="1"/>
  <c r="H84" i="3" s="1"/>
  <c r="D34" i="2"/>
  <c r="E34" i="2" s="1"/>
  <c r="F34" i="2" s="1"/>
  <c r="H34" i="2" s="1"/>
  <c r="J34" i="2"/>
  <c r="D16" i="2"/>
  <c r="D29" i="2"/>
  <c r="E29" i="2" s="1"/>
  <c r="F29" i="2" s="1"/>
  <c r="H29" i="2" s="1"/>
  <c r="D30" i="2"/>
  <c r="E30" i="2" s="1"/>
  <c r="F30" i="2" s="1"/>
  <c r="H30" i="2" s="1"/>
  <c r="D31" i="2"/>
  <c r="D32" i="2"/>
  <c r="E32" i="2" s="1"/>
  <c r="F32" i="2" s="1"/>
  <c r="H32" i="2" s="1"/>
  <c r="D33" i="2"/>
  <c r="E33" i="2" s="1"/>
  <c r="F33" i="2" s="1"/>
  <c r="H33" i="2" s="1"/>
  <c r="D25" i="2"/>
  <c r="E25" i="2" s="1"/>
  <c r="F25" i="2" s="1"/>
  <c r="H25" i="2" s="1"/>
  <c r="D26" i="2"/>
  <c r="D27" i="2"/>
  <c r="E27" i="2" s="1"/>
  <c r="D28" i="2"/>
  <c r="E28" i="2" s="1"/>
  <c r="J22" i="2"/>
  <c r="D22" i="2"/>
  <c r="E22" i="2" s="1"/>
  <c r="F22" i="2" s="1"/>
  <c r="H22" i="2" s="1"/>
  <c r="J23" i="2"/>
  <c r="D23" i="2"/>
  <c r="E23" i="2"/>
  <c r="J24" i="2"/>
  <c r="D24" i="2"/>
  <c r="E24" i="2" s="1"/>
  <c r="F24" i="2" s="1"/>
  <c r="H24" i="2" s="1"/>
  <c r="J48" i="3"/>
  <c r="D48" i="3"/>
  <c r="D9" i="2"/>
  <c r="J21" i="10"/>
  <c r="D21" i="10"/>
  <c r="E21" i="10" s="1"/>
  <c r="J15" i="10"/>
  <c r="D15" i="10"/>
  <c r="E15" i="10"/>
  <c r="D37" i="3"/>
  <c r="E37" i="3" s="1"/>
  <c r="F37" i="3" s="1"/>
  <c r="H37" i="3" s="1"/>
  <c r="J37" i="3"/>
  <c r="D36" i="3"/>
  <c r="E36" i="3" s="1"/>
  <c r="J36" i="3"/>
  <c r="J38" i="3"/>
  <c r="D38" i="3"/>
  <c r="E38" i="3" s="1"/>
  <c r="F38" i="3" s="1"/>
  <c r="H38" i="3" s="1"/>
  <c r="D24" i="13"/>
  <c r="E24" i="13" s="1"/>
  <c r="D22" i="13"/>
  <c r="E22" i="13" s="1"/>
  <c r="D21" i="13"/>
  <c r="E21" i="13"/>
  <c r="D18" i="13"/>
  <c r="E18" i="13" s="1"/>
  <c r="D17" i="13"/>
  <c r="E17" i="13" s="1"/>
  <c r="D14" i="13"/>
  <c r="E14" i="13" s="1"/>
  <c r="D14" i="11"/>
  <c r="D15" i="11"/>
  <c r="E15" i="11" s="1"/>
  <c r="F15" i="11" s="1"/>
  <c r="H15" i="11" s="1"/>
  <c r="D16" i="11"/>
  <c r="E16" i="11" s="1"/>
  <c r="D24" i="10"/>
  <c r="D23" i="10"/>
  <c r="E23" i="10" s="1"/>
  <c r="F23" i="10" s="1"/>
  <c r="H23" i="10" s="1"/>
  <c r="D22" i="10"/>
  <c r="E22" i="10" s="1"/>
  <c r="F22" i="10" s="1"/>
  <c r="H22" i="10" s="1"/>
  <c r="D23" i="13"/>
  <c r="E23" i="13" s="1"/>
  <c r="F23" i="13" s="1"/>
  <c r="H23" i="13" s="1"/>
  <c r="D19" i="13"/>
  <c r="D16" i="13"/>
  <c r="E16" i="13" s="1"/>
  <c r="D15" i="13"/>
  <c r="E15" i="13" s="1"/>
  <c r="D25" i="13"/>
  <c r="E25" i="13" s="1"/>
  <c r="F25" i="13" s="1"/>
  <c r="H25" i="13" s="1"/>
  <c r="D9" i="11"/>
  <c r="D9" i="13"/>
  <c r="D9" i="10"/>
  <c r="D9" i="8"/>
  <c r="D9" i="5"/>
  <c r="D8" i="6"/>
  <c r="J52" i="3"/>
  <c r="J16" i="11"/>
  <c r="J15" i="11"/>
  <c r="J14" i="11"/>
  <c r="J14" i="10"/>
  <c r="J16" i="10"/>
  <c r="J18" i="10"/>
  <c r="J19" i="10"/>
  <c r="J20" i="10"/>
  <c r="J22" i="10"/>
  <c r="J23" i="10"/>
  <c r="J24" i="10"/>
  <c r="J14" i="8"/>
  <c r="J15" i="8"/>
  <c r="J16" i="8"/>
  <c r="J17" i="8"/>
  <c r="J18" i="8"/>
  <c r="J19" i="8"/>
  <c r="J20" i="8"/>
  <c r="J34" i="3"/>
  <c r="J33" i="3"/>
  <c r="J32" i="3"/>
  <c r="J55" i="3"/>
  <c r="J54" i="3"/>
  <c r="J53" i="3"/>
  <c r="J51" i="3"/>
  <c r="J50" i="3"/>
  <c r="J49" i="3"/>
  <c r="J47" i="3"/>
  <c r="J46" i="3"/>
  <c r="J45" i="3"/>
  <c r="J44" i="3"/>
  <c r="J43" i="3"/>
  <c r="J42" i="3"/>
  <c r="J41" i="3"/>
  <c r="J40" i="3"/>
  <c r="J39" i="3"/>
  <c r="J56" i="3"/>
  <c r="J57" i="3"/>
  <c r="J17" i="2"/>
  <c r="J16" i="2"/>
  <c r="J15" i="2"/>
  <c r="J33" i="2"/>
  <c r="J32" i="2"/>
  <c r="J31" i="2"/>
  <c r="J30" i="2"/>
  <c r="J29" i="2"/>
  <c r="J28" i="2"/>
  <c r="J27" i="2"/>
  <c r="J26" i="2"/>
  <c r="J25" i="2"/>
  <c r="J21" i="2"/>
  <c r="J20" i="2"/>
  <c r="J19" i="2"/>
  <c r="D20" i="10"/>
  <c r="E20" i="10" s="1"/>
  <c r="F20" i="10" s="1"/>
  <c r="H20" i="10" s="1"/>
  <c r="D19" i="10"/>
  <c r="E19" i="10" s="1"/>
  <c r="F19" i="10" s="1"/>
  <c r="H19" i="10" s="1"/>
  <c r="D18" i="10"/>
  <c r="E18" i="10" s="1"/>
  <c r="F18" i="10" s="1"/>
  <c r="H18" i="10" s="1"/>
  <c r="D16" i="10"/>
  <c r="E16" i="10"/>
  <c r="F16" i="10"/>
  <c r="H16" i="10" s="1"/>
  <c r="D14" i="10"/>
  <c r="E14" i="10" s="1"/>
  <c r="F14" i="10" s="1"/>
  <c r="H14" i="10" s="1"/>
  <c r="D57" i="3"/>
  <c r="E57" i="3" s="1"/>
  <c r="F57" i="3" s="1"/>
  <c r="H57" i="3" s="1"/>
  <c r="D56" i="3"/>
  <c r="E56" i="3" s="1"/>
  <c r="D39" i="3"/>
  <c r="E39" i="3" s="1"/>
  <c r="D40" i="3"/>
  <c r="E40" i="3" s="1"/>
  <c r="F40" i="3" s="1"/>
  <c r="H40" i="3" s="1"/>
  <c r="D41" i="3"/>
  <c r="D42" i="3"/>
  <c r="E42" i="3" s="1"/>
  <c r="F42" i="3" s="1"/>
  <c r="H42" i="3" s="1"/>
  <c r="D43" i="3"/>
  <c r="E43" i="3" s="1"/>
  <c r="D44" i="3"/>
  <c r="E44" i="3" s="1"/>
  <c r="F44" i="3" s="1"/>
  <c r="H44" i="3" s="1"/>
  <c r="D45" i="3"/>
  <c r="E45" i="3" s="1"/>
  <c r="F45" i="3" s="1"/>
  <c r="H45" i="3" s="1"/>
  <c r="D46" i="3"/>
  <c r="E46" i="3" s="1"/>
  <c r="D47" i="3"/>
  <c r="E47" i="3" s="1"/>
  <c r="F47" i="3" s="1"/>
  <c r="H47" i="3" s="1"/>
  <c r="D49" i="3"/>
  <c r="E49" i="3" s="1"/>
  <c r="D50" i="3"/>
  <c r="E50" i="3" s="1"/>
  <c r="F50" i="3" s="1"/>
  <c r="H50" i="3" s="1"/>
  <c r="D51" i="3"/>
  <c r="E51" i="3" s="1"/>
  <c r="D52" i="3"/>
  <c r="E52" i="3" s="1"/>
  <c r="F52" i="3" s="1"/>
  <c r="H52" i="3" s="1"/>
  <c r="D53" i="3"/>
  <c r="E53" i="3" s="1"/>
  <c r="D54" i="3"/>
  <c r="E54" i="3" s="1"/>
  <c r="F54" i="3" s="1"/>
  <c r="H54" i="3" s="1"/>
  <c r="D55" i="3"/>
  <c r="E55" i="3" s="1"/>
  <c r="D20" i="8"/>
  <c r="E20" i="8" s="1"/>
  <c r="E17" i="8"/>
  <c r="E16" i="8"/>
  <c r="F16" i="8" s="1"/>
  <c r="H16" i="8" s="1"/>
  <c r="E15" i="8"/>
  <c r="D19" i="2"/>
  <c r="E19" i="2" s="1"/>
  <c r="F19" i="2" s="1"/>
  <c r="H19" i="2" s="1"/>
  <c r="D20" i="2"/>
  <c r="E20" i="2" s="1"/>
  <c r="F20" i="2" s="1"/>
  <c r="H20" i="2" s="1"/>
  <c r="D21" i="2"/>
  <c r="E21" i="2" s="1"/>
  <c r="F21" i="2" s="1"/>
  <c r="H21" i="2" s="1"/>
  <c r="E26" i="2"/>
  <c r="F26" i="2" s="1"/>
  <c r="H26" i="2" s="1"/>
  <c r="E31" i="2"/>
  <c r="F31" i="2" s="1"/>
  <c r="H31" i="2" s="1"/>
  <c r="D15" i="2"/>
  <c r="E15" i="2" s="1"/>
  <c r="F15" i="2" s="1"/>
  <c r="H15" i="2" s="1"/>
  <c r="D17" i="2"/>
  <c r="E17" i="2"/>
  <c r="F17" i="2" s="1"/>
  <c r="H17" i="2" s="1"/>
  <c r="D14" i="2"/>
  <c r="E14" i="2" s="1"/>
  <c r="F14" i="2" s="1"/>
  <c r="H14" i="2" s="1"/>
  <c r="E14" i="8"/>
  <c r="F14" i="17" l="1"/>
  <c r="H14" i="17" s="1"/>
  <c r="F17" i="17"/>
  <c r="H17" i="17" s="1"/>
  <c r="F17" i="8"/>
  <c r="H17" i="8" s="1"/>
  <c r="F19" i="5"/>
  <c r="H19" i="5" s="1"/>
  <c r="F65" i="6"/>
  <c r="H65" i="6" s="1"/>
  <c r="F67" i="6"/>
  <c r="H67" i="6" s="1"/>
  <c r="F59" i="6"/>
  <c r="H59" i="6" s="1"/>
  <c r="F51" i="6"/>
  <c r="H51" i="6" s="1"/>
  <c r="F49" i="6"/>
  <c r="H49" i="6" s="1"/>
  <c r="F41" i="6"/>
  <c r="H41" i="6" s="1"/>
  <c r="F35" i="6"/>
  <c r="H35" i="6" s="1"/>
  <c r="F33" i="6"/>
  <c r="H33" i="6" s="1"/>
  <c r="E37" i="6"/>
  <c r="F37" i="6" s="1"/>
  <c r="H37" i="6" s="1"/>
  <c r="F13" i="6"/>
  <c r="H13" i="6" s="1"/>
  <c r="F16" i="6"/>
  <c r="H16" i="6" s="1"/>
  <c r="F14" i="6"/>
  <c r="H14" i="6" s="1"/>
  <c r="F27" i="2"/>
  <c r="H27" i="2" s="1"/>
  <c r="F23" i="2"/>
  <c r="H23" i="2" s="1"/>
  <c r="F16" i="11"/>
  <c r="H16" i="11" s="1"/>
  <c r="E14" i="11"/>
  <c r="F14" i="11" s="1"/>
  <c r="H14" i="11" s="1"/>
  <c r="F29" i="13"/>
  <c r="H29" i="13" s="1"/>
  <c r="E19" i="13"/>
  <c r="F19" i="13" s="1"/>
  <c r="H19" i="13" s="1"/>
  <c r="F15" i="13"/>
  <c r="H15" i="13" s="1"/>
  <c r="F28" i="13"/>
  <c r="H28" i="13" s="1"/>
  <c r="F24" i="13"/>
  <c r="H24" i="13" s="1"/>
  <c r="F27" i="13"/>
  <c r="H27" i="13" s="1"/>
  <c r="F21" i="13"/>
  <c r="H21" i="13" s="1"/>
  <c r="F17" i="13"/>
  <c r="H17" i="13" s="1"/>
  <c r="F30" i="13"/>
  <c r="H30" i="13" s="1"/>
  <c r="F14" i="13"/>
  <c r="H14" i="13" s="1"/>
  <c r="F18" i="13"/>
  <c r="H18" i="13" s="1"/>
  <c r="F22" i="13"/>
  <c r="H22" i="13" s="1"/>
  <c r="F16" i="13"/>
  <c r="H16" i="13" s="1"/>
  <c r="F20" i="13"/>
  <c r="H20" i="13" s="1"/>
  <c r="F15" i="10"/>
  <c r="H15" i="10" s="1"/>
  <c r="E24" i="10"/>
  <c r="F24" i="10" s="1"/>
  <c r="H24" i="10" s="1"/>
  <c r="F17" i="10"/>
  <c r="H17" i="10" s="1"/>
  <c r="F21" i="10"/>
  <c r="H21" i="10" s="1"/>
  <c r="F18" i="17"/>
  <c r="H18" i="17" s="1"/>
  <c r="F16" i="17"/>
  <c r="H16" i="17" s="1"/>
  <c r="F14" i="8"/>
  <c r="H14" i="8" s="1"/>
  <c r="E18" i="8"/>
  <c r="F18" i="8" s="1"/>
  <c r="H18" i="8" s="1"/>
  <c r="F19" i="8"/>
  <c r="H19" i="8" s="1"/>
  <c r="F20" i="8"/>
  <c r="H20" i="8" s="1"/>
  <c r="F18" i="5"/>
  <c r="H18" i="5" s="1"/>
  <c r="F15" i="5"/>
  <c r="H15" i="5" s="1"/>
  <c r="F14" i="5"/>
  <c r="H14" i="5" s="1"/>
  <c r="F22" i="6"/>
  <c r="H22" i="6" s="1"/>
  <c r="F43" i="6"/>
  <c r="H43" i="6" s="1"/>
  <c r="F24" i="6"/>
  <c r="H24" i="6" s="1"/>
  <c r="F45" i="6"/>
  <c r="H45" i="6" s="1"/>
  <c r="F53" i="6"/>
  <c r="H53" i="6" s="1"/>
  <c r="F69" i="6"/>
  <c r="H69" i="6" s="1"/>
  <c r="F61" i="6"/>
  <c r="H61" i="6" s="1"/>
  <c r="F17" i="6"/>
  <c r="H17" i="6" s="1"/>
  <c r="F15" i="6"/>
  <c r="H15" i="6" s="1"/>
  <c r="F19" i="6"/>
  <c r="H19" i="6" s="1"/>
  <c r="F25" i="6"/>
  <c r="H25" i="6" s="1"/>
  <c r="F23" i="6"/>
  <c r="H23" i="6" s="1"/>
  <c r="F21" i="6"/>
  <c r="H21" i="6" s="1"/>
  <c r="F28" i="6"/>
  <c r="H28" i="6" s="1"/>
  <c r="F31" i="6"/>
  <c r="H31" i="6" s="1"/>
  <c r="F36" i="6"/>
  <c r="H36" i="6" s="1"/>
  <c r="F34" i="6"/>
  <c r="H34" i="6" s="1"/>
  <c r="F32" i="6"/>
  <c r="H32" i="6" s="1"/>
  <c r="F46" i="6"/>
  <c r="H46" i="6" s="1"/>
  <c r="F44" i="6"/>
  <c r="H44" i="6" s="1"/>
  <c r="F42" i="6"/>
  <c r="H42" i="6" s="1"/>
  <c r="F40" i="6"/>
  <c r="H40" i="6" s="1"/>
  <c r="F56" i="6"/>
  <c r="H56" i="6" s="1"/>
  <c r="E19" i="3"/>
  <c r="F19" i="3" s="1"/>
  <c r="H19" i="3" s="1"/>
  <c r="F28" i="2"/>
  <c r="H28" i="2" s="1"/>
  <c r="E16" i="2"/>
  <c r="F16" i="2" s="1"/>
  <c r="H16" i="2" s="1"/>
  <c r="E96" i="3"/>
  <c r="F96" i="3" s="1"/>
  <c r="H96" i="3" s="1"/>
  <c r="E41" i="3"/>
  <c r="F41" i="3" s="1"/>
  <c r="H41" i="3" s="1"/>
  <c r="F18" i="3"/>
  <c r="H18" i="3" s="1"/>
  <c r="F81" i="3"/>
  <c r="H81" i="3" s="1"/>
  <c r="E48" i="3"/>
  <c r="F48" i="3" s="1"/>
  <c r="H48" i="3" s="1"/>
  <c r="F99" i="3"/>
  <c r="H99" i="3" s="1"/>
  <c r="F36" i="3"/>
  <c r="H36" i="3" s="1"/>
  <c r="F62" i="3"/>
  <c r="H62" i="3" s="1"/>
  <c r="F23" i="3"/>
  <c r="H23" i="3" s="1"/>
  <c r="F31" i="3"/>
  <c r="H31" i="3" s="1"/>
  <c r="F91" i="3"/>
  <c r="H91" i="3" s="1"/>
  <c r="F95" i="3"/>
  <c r="H95" i="3" s="1"/>
  <c r="F16" i="3"/>
  <c r="H16" i="3" s="1"/>
  <c r="F69" i="3"/>
  <c r="H69" i="3" s="1"/>
  <c r="E24" i="3"/>
  <c r="F24" i="3" s="1"/>
  <c r="H24" i="3" s="1"/>
  <c r="F101" i="3"/>
  <c r="H101" i="3" s="1"/>
  <c r="F33" i="3"/>
  <c r="H33" i="3" s="1"/>
  <c r="F29" i="3"/>
  <c r="H29" i="3" s="1"/>
  <c r="F61" i="3"/>
  <c r="H61" i="3" s="1"/>
  <c r="F85" i="3"/>
  <c r="H85" i="3" s="1"/>
  <c r="F25" i="3"/>
  <c r="H25" i="3" s="1"/>
  <c r="F97" i="3"/>
  <c r="H97" i="3" s="1"/>
  <c r="F93" i="3"/>
  <c r="H93" i="3" s="1"/>
  <c r="F89" i="3"/>
  <c r="H89" i="3" s="1"/>
  <c r="F59" i="3"/>
  <c r="H59" i="3" s="1"/>
  <c r="F88" i="3"/>
  <c r="H88" i="3" s="1"/>
  <c r="F27" i="3"/>
  <c r="H27" i="3" s="1"/>
  <c r="F66" i="3"/>
  <c r="H66" i="3" s="1"/>
  <c r="F76" i="3"/>
  <c r="H76" i="3" s="1"/>
  <c r="E32" i="3"/>
  <c r="F32" i="3" s="1"/>
  <c r="E26" i="3"/>
  <c r="F26" i="3" s="1"/>
  <c r="H26" i="3" s="1"/>
  <c r="E21" i="3"/>
  <c r="F21" i="3" s="1"/>
  <c r="H21" i="3" s="1"/>
  <c r="E17" i="3"/>
  <c r="F17" i="3" s="1"/>
  <c r="H17" i="3" s="1"/>
  <c r="F86" i="3"/>
  <c r="H86" i="3" s="1"/>
  <c r="F65" i="3"/>
  <c r="H65" i="3" s="1"/>
  <c r="F73" i="3"/>
  <c r="H73" i="3" s="1"/>
  <c r="F56" i="3"/>
  <c r="H56" i="3" s="1"/>
  <c r="F39" i="3"/>
  <c r="H39" i="3" s="1"/>
  <c r="F79" i="3"/>
  <c r="H79" i="3" s="1"/>
  <c r="F100" i="3"/>
  <c r="H100" i="3" s="1"/>
  <c r="F98" i="3"/>
  <c r="H98" i="3" s="1"/>
  <c r="F94" i="3"/>
  <c r="H94" i="3" s="1"/>
  <c r="F92" i="3"/>
  <c r="H92" i="3" s="1"/>
  <c r="F90" i="3"/>
  <c r="H90" i="3" s="1"/>
  <c r="F67" i="3"/>
  <c r="H67" i="3" s="1"/>
  <c r="F43" i="3"/>
  <c r="H43" i="3" s="1"/>
  <c r="F55" i="3"/>
  <c r="H55" i="3" s="1"/>
  <c r="F53" i="3"/>
  <c r="H53" i="3" s="1"/>
  <c r="F51" i="3"/>
  <c r="H51" i="3" s="1"/>
  <c r="F49" i="3"/>
  <c r="H49" i="3" s="1"/>
  <c r="F46" i="3"/>
  <c r="H46" i="3" s="1"/>
  <c r="F83" i="3"/>
  <c r="H83" i="3" s="1"/>
  <c r="F72" i="3"/>
  <c r="H72" i="3" s="1"/>
  <c r="F60" i="3"/>
  <c r="H60" i="3" s="1"/>
  <c r="F80" i="3"/>
  <c r="H80" i="3" s="1"/>
  <c r="H32" i="3" l="1"/>
</calcChain>
</file>

<file path=xl/sharedStrings.xml><?xml version="1.0" encoding="utf-8"?>
<sst xmlns="http://schemas.openxmlformats.org/spreadsheetml/2006/main" count="573" uniqueCount="452">
  <si>
    <t>Valor IVA</t>
  </si>
  <si>
    <t>Volumen</t>
  </si>
  <si>
    <t>Financiero</t>
  </si>
  <si>
    <t>% Utilidad</t>
  </si>
  <si>
    <t>Diferencia %</t>
  </si>
  <si>
    <t>Código Procables</t>
  </si>
  <si>
    <t>Valor del IVA</t>
  </si>
  <si>
    <t>31303163000R</t>
  </si>
  <si>
    <t>31303205000R</t>
  </si>
  <si>
    <t>31303259000R</t>
  </si>
  <si>
    <t>31353060001R</t>
  </si>
  <si>
    <t>31353080001R</t>
  </si>
  <si>
    <t>31353100001R</t>
  </si>
  <si>
    <t>31353140001R</t>
  </si>
  <si>
    <t>31353321001C</t>
  </si>
  <si>
    <t>31353341001C</t>
  </si>
  <si>
    <t>31353361001C</t>
  </si>
  <si>
    <t>31353381001C</t>
  </si>
  <si>
    <t>31353420001C</t>
  </si>
  <si>
    <t>31434082000C</t>
  </si>
  <si>
    <t>31434083000C</t>
  </si>
  <si>
    <t>31404145001C</t>
  </si>
  <si>
    <t>31404345001C</t>
  </si>
  <si>
    <t>31405145001C</t>
  </si>
  <si>
    <t>31405165001C</t>
  </si>
  <si>
    <t>31405170001C</t>
  </si>
  <si>
    <t>31405215001C</t>
  </si>
  <si>
    <t>31390240001C</t>
  </si>
  <si>
    <t>31390241001C</t>
  </si>
  <si>
    <t>31390242001C</t>
  </si>
  <si>
    <t>31390280001C</t>
  </si>
  <si>
    <t>31390283001C</t>
  </si>
  <si>
    <t>31390284001C</t>
  </si>
  <si>
    <t>31369019001R</t>
  </si>
  <si>
    <t>31369041001R</t>
  </si>
  <si>
    <t>31369065001R</t>
  </si>
  <si>
    <t>31369081001R</t>
  </si>
  <si>
    <t>31369100001R</t>
  </si>
  <si>
    <t>CONDUCTORES DE ALUMINIO DESNUDO</t>
  </si>
  <si>
    <t>32480010000C</t>
  </si>
  <si>
    <t>C ACSR 4 AWG SWAN</t>
  </si>
  <si>
    <t>32480025000C</t>
  </si>
  <si>
    <t>C ACSR 2 AWG SPARROW</t>
  </si>
  <si>
    <t>32480030000C</t>
  </si>
  <si>
    <t>C ACSR 1 AWG ROBIN</t>
  </si>
  <si>
    <t>32480035000C</t>
  </si>
  <si>
    <t>C ACSR 1/0 AWG RAVEN</t>
  </si>
  <si>
    <t>32480040000C</t>
  </si>
  <si>
    <t>C ACSR 2/0 AWG QUAIL</t>
  </si>
  <si>
    <t>32480045000C</t>
  </si>
  <si>
    <t>C ACSR 3/0 AWG PIGEON</t>
  </si>
  <si>
    <t>32480055000C</t>
  </si>
  <si>
    <t>C ACSR 4/0 AWG PENGUIN</t>
  </si>
  <si>
    <t>C XLPE URD 33% 4/0 AWG 15 kV IL 100%</t>
  </si>
  <si>
    <t>C XLPE URD 33% 2/0 AWG 15 kV IL100%</t>
  </si>
  <si>
    <t>81454001001C</t>
  </si>
  <si>
    <t>CONDUCTORES DE COBRE DESNUDO</t>
  </si>
  <si>
    <t>Dto. Factura</t>
  </si>
  <si>
    <t>Precio por analizar</t>
  </si>
  <si>
    <t>Precio final</t>
  </si>
  <si>
    <t>Precio neto</t>
  </si>
  <si>
    <t>Precio de lista</t>
  </si>
  <si>
    <t>Descripción del producto</t>
  </si>
  <si>
    <t>Descripción del Producto</t>
  </si>
  <si>
    <t>Dto. Fin. Anticipado</t>
  </si>
  <si>
    <t>Dto. Cosolidado</t>
  </si>
  <si>
    <t>81567100601C</t>
  </si>
  <si>
    <t>81567102001C</t>
  </si>
  <si>
    <t>81567104001C</t>
  </si>
  <si>
    <t>81552100601C</t>
  </si>
  <si>
    <t>81552102001C</t>
  </si>
  <si>
    <t>81454002001C</t>
  </si>
  <si>
    <t>81560100601C</t>
  </si>
  <si>
    <t>81560101001C</t>
  </si>
  <si>
    <t>81560102001C</t>
  </si>
  <si>
    <t>81560104001C</t>
  </si>
  <si>
    <t>32353860001C</t>
  </si>
  <si>
    <t>32353875001C</t>
  </si>
  <si>
    <t>32353880001C</t>
  </si>
  <si>
    <t>31371392001C</t>
  </si>
  <si>
    <t>31371391001C</t>
  </si>
  <si>
    <t>31371391201C</t>
  </si>
  <si>
    <t>31371391401C</t>
  </si>
  <si>
    <t>31366581001C</t>
  </si>
  <si>
    <t>31311046000C</t>
  </si>
  <si>
    <t>31353221001C</t>
  </si>
  <si>
    <t>31378102101C</t>
  </si>
  <si>
    <t>31378102601C</t>
  </si>
  <si>
    <t>31378103601C</t>
  </si>
  <si>
    <t>31378104101C</t>
  </si>
  <si>
    <t>31378104601C</t>
  </si>
  <si>
    <t>31378105101C</t>
  </si>
  <si>
    <t>31378105601C</t>
  </si>
  <si>
    <t>31378106101C</t>
  </si>
  <si>
    <t>31365300101C</t>
  </si>
  <si>
    <t>31365320101C</t>
  </si>
  <si>
    <t>31354002601R</t>
  </si>
  <si>
    <t>31354002801C</t>
  </si>
  <si>
    <t>31354002001R</t>
  </si>
  <si>
    <t>31354001801R</t>
  </si>
  <si>
    <t>31354001601R</t>
  </si>
  <si>
    <t>31354220101R</t>
  </si>
  <si>
    <t>31354240101R</t>
  </si>
  <si>
    <t>31370329401C</t>
  </si>
  <si>
    <t>32432648000C</t>
  </si>
  <si>
    <t>* Las certificaciones de este producto están otorgadas de manera individual y no integral.</t>
  </si>
  <si>
    <t>C THHW 1 AWG AL 8000 600V 90°C CT</t>
  </si>
  <si>
    <t>C THHW 600 AWG AL 8000 600V 90°C CT</t>
  </si>
  <si>
    <t>C THHW 750 AWG AL 8000 600V 90°C CT</t>
  </si>
  <si>
    <t>C THHW 800 AWG AL 8000 600V 90°C CT</t>
  </si>
  <si>
    <t>31352601001C</t>
  </si>
  <si>
    <t>31352612001C</t>
  </si>
  <si>
    <t>32354610401C</t>
  </si>
  <si>
    <t>32354610501C</t>
  </si>
  <si>
    <t>32354610601C</t>
  </si>
  <si>
    <t>32354610801C</t>
  </si>
  <si>
    <t>32354610901C</t>
  </si>
  <si>
    <t>32354611001C</t>
  </si>
  <si>
    <t>32354611101C</t>
  </si>
  <si>
    <t>32354611201C</t>
  </si>
  <si>
    <t>32354611301C</t>
  </si>
  <si>
    <t>32354611401C</t>
  </si>
  <si>
    <t>32354611501C</t>
  </si>
  <si>
    <t>32354611601C</t>
  </si>
  <si>
    <t>32354611801C</t>
  </si>
  <si>
    <t>32354611701C</t>
  </si>
  <si>
    <t>31353149901C</t>
  </si>
  <si>
    <t>31353169901C</t>
  </si>
  <si>
    <t>31353189901C</t>
  </si>
  <si>
    <t>31353209901C</t>
  </si>
  <si>
    <t xml:space="preserve">A Cu DDO BLANDO 10 AWG  </t>
  </si>
  <si>
    <t xml:space="preserve">A Cu DDO BLANDO 12 AWG  </t>
  </si>
  <si>
    <t xml:space="preserve">A Cu DDO BLANDO 14 AWG  </t>
  </si>
  <si>
    <t>31303326000R</t>
  </si>
  <si>
    <t xml:space="preserve">A Cu DDO BLANDO 8 AWG  </t>
  </si>
  <si>
    <t>31321064000C</t>
  </si>
  <si>
    <t>31321054000C</t>
  </si>
  <si>
    <t>31321044000C</t>
  </si>
  <si>
    <t>31321040000C</t>
  </si>
  <si>
    <t>31321038000C</t>
  </si>
  <si>
    <t>31321036000C</t>
  </si>
  <si>
    <t>31321034000C</t>
  </si>
  <si>
    <t>31321032000C</t>
  </si>
  <si>
    <t>31321030000C</t>
  </si>
  <si>
    <t>31321028000C</t>
  </si>
  <si>
    <t>31321026000C</t>
  </si>
  <si>
    <t>31321024000C</t>
  </si>
  <si>
    <t>31321022000C</t>
  </si>
  <si>
    <t>31321020000C</t>
  </si>
  <si>
    <t>31321018000C</t>
  </si>
  <si>
    <t>C CU DDO BLANDO 1000 KCMIL (B) 61H</t>
  </si>
  <si>
    <t>C CU DDO BLANDO 750 KCMIL (B) 61H</t>
  </si>
  <si>
    <t>C CU DDO DURO 600 KCMIL (B) 61H</t>
  </si>
  <si>
    <t>C Cu DDO BLANDO 500 kcmil (B) 37H</t>
  </si>
  <si>
    <t>C Cu DDO BLANDO 400 kcmil (B) 37H</t>
  </si>
  <si>
    <t>C Cu DDO BLANDO 350 kcmil (B) 37H</t>
  </si>
  <si>
    <t>C Cu DDO BLANDO 300 kcmil (B) 37H</t>
  </si>
  <si>
    <t>C Cu DDO BLANDO 250 kcmil (B) 37H</t>
  </si>
  <si>
    <t>C Cu DDO BLANDO 4/0 AWG (B) 19H</t>
  </si>
  <si>
    <t>C Cu DDO BLANDO 3/0 AWG (B) 19H</t>
  </si>
  <si>
    <t>C Cu DDO BLANDO 2/0 AWG (B) 19H</t>
  </si>
  <si>
    <t>C Cu DDO BLANDO 1/0 AWG (B) 19H</t>
  </si>
  <si>
    <t>C Cu DDO BLANDO 2 AWG (B) 7H</t>
  </si>
  <si>
    <t>C Cu DDO BLANDO 4 AWG (B) 7H</t>
  </si>
  <si>
    <t>C Cu DDO BLANDO 6 AWG (B) 7H</t>
  </si>
  <si>
    <t>C Cu DDO BLANDO 8 AWG (B) 7H</t>
  </si>
  <si>
    <t>31353520001C</t>
  </si>
  <si>
    <t>31353480001C</t>
  </si>
  <si>
    <t>31353460001C</t>
  </si>
  <si>
    <t>31353150001C</t>
  </si>
  <si>
    <t>31353149001C</t>
  </si>
  <si>
    <t>31353148001C</t>
  </si>
  <si>
    <t>31353147001C</t>
  </si>
  <si>
    <t>31353101001C</t>
  </si>
  <si>
    <t>31353081001C</t>
  </si>
  <si>
    <t>31353061001C</t>
  </si>
  <si>
    <t>C THHN/THWN-2 CT 750 Kcmil Cu 600V 90°C</t>
  </si>
  <si>
    <t>C THHN/THWN-2 CT 500 kcmil Cu 600V 90°C 37H NGO</t>
  </si>
  <si>
    <t>C THHN/THWN-2 CT 400 kcmil Cu 600V 90°C 37H NGO</t>
  </si>
  <si>
    <t>C THHN/THWN-2 CT 350 kcmil Cu 600V 90°C 37H NGO</t>
  </si>
  <si>
    <t>C THHN/THWN-2 CT 300 kcmil Cu 600V 90°C 37H NGO</t>
  </si>
  <si>
    <t>C THHN/THWN-2 CT 250 kcmil Cu 600V 90°C 37H NGO</t>
  </si>
  <si>
    <t>C THHN/THWN-2 CT 3/0AWG UDC Cu 600V 90°C CT NGO</t>
  </si>
  <si>
    <t>C THHN/THWN -2 CT 1/0 AWG UDC 600V 90C CT 19H NGO</t>
  </si>
  <si>
    <t>C THHN/THWN-2 CT 4 AWG Cu 600V 90°C 7H (XD) NGO</t>
  </si>
  <si>
    <t>C THHN/THWN-2 CT 6 AWG Cu 600V 90°C 7H (XD) NGO</t>
  </si>
  <si>
    <t>C THHN/THWN-2 CT 8 AWG Cu 600V 90°C 7H (XD) NGO</t>
  </si>
  <si>
    <t>31352611601C</t>
  </si>
  <si>
    <t>31352611501C</t>
  </si>
  <si>
    <t>31352611401C</t>
  </si>
  <si>
    <t>31352611301C</t>
  </si>
  <si>
    <t>31352611201C</t>
  </si>
  <si>
    <t>31352611101C</t>
  </si>
  <si>
    <t>31352611001C</t>
  </si>
  <si>
    <t>31352610901C</t>
  </si>
  <si>
    <t>31352610801C</t>
  </si>
  <si>
    <t>31352610701C</t>
  </si>
  <si>
    <t>31352610601C</t>
  </si>
  <si>
    <t>31352610501C</t>
  </si>
  <si>
    <t>31352610401C</t>
  </si>
  <si>
    <t>31352610301C</t>
  </si>
  <si>
    <t>31352610201C</t>
  </si>
  <si>
    <t>31352610101C</t>
  </si>
  <si>
    <t>C EXZHELLENT BW 300 kcmil Cu CPR HFFR LS 600V 75°C CT</t>
  </si>
  <si>
    <t>C SGT BATERIA 4 AWG Cu-PVC 75°C NGO</t>
  </si>
  <si>
    <t>C SGT BATERIA 2 AWG Cu-PVC 75°C NGO</t>
  </si>
  <si>
    <t>31366370101C</t>
  </si>
  <si>
    <t>C SOLDADOR TVE 4/0 AWG Cu (J) 600 V 105°C</t>
  </si>
  <si>
    <t>31366350101C</t>
  </si>
  <si>
    <t>31366340101C</t>
  </si>
  <si>
    <t>31366520001C</t>
  </si>
  <si>
    <t>C SOLDADOR ETP 1 AWG Cu 600V 105°C</t>
  </si>
  <si>
    <t>31366320101C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</si>
  <si>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</si>
  <si>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</si>
  <si>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</si>
  <si>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</si>
  <si>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</si>
  <si>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C DUPLEX CPE SPT 2x12 AWG Cu-PVC 300V 60°C NGO</t>
  </si>
  <si>
    <t>C DUPLEX CPE SPT 2x14 AWG Cu-PVC 300V 60°C NGO</t>
  </si>
  <si>
    <t>C DUPLEX CPE SPT 2x16 AWG Cu-PVC 300V 60°C NGO</t>
  </si>
  <si>
    <t>C DUPLEX CPE SPT 2x18 AWG Cu-PVC 300V 60°C NGO</t>
  </si>
  <si>
    <t>31371392201C</t>
  </si>
  <si>
    <t>31371392401C</t>
  </si>
  <si>
    <t>31371390001C</t>
  </si>
  <si>
    <t>31371390201C</t>
  </si>
  <si>
    <t>31371390401C</t>
  </si>
  <si>
    <t>31370309401C</t>
  </si>
  <si>
    <t>31370289201C</t>
  </si>
  <si>
    <t>31370289301C</t>
  </si>
  <si>
    <t>31370289401C</t>
  </si>
  <si>
    <t>31370269201C</t>
  </si>
  <si>
    <t>31370269301C</t>
  </si>
  <si>
    <t>31370269401C</t>
  </si>
  <si>
    <t>31370249201C</t>
  </si>
  <si>
    <t>31370249301C</t>
  </si>
  <si>
    <t>31370249401C</t>
  </si>
  <si>
    <t>31370229201C</t>
  </si>
  <si>
    <t>31370229301C</t>
  </si>
  <si>
    <t>31370229401C</t>
  </si>
  <si>
    <t>C SUPERFLEX 1/0 AWG Cu XLPE FR SR / PVC 0.6/1 kV 90°C (J) CT</t>
  </si>
  <si>
    <t>C SUPERFLEX 2/0 AWG Cu XLPE FR SR / PVC 0.6/1 kV 90°C (J) CT</t>
  </si>
  <si>
    <t>C SUPERFLEX 4/0 AWG Cu XLPE FR SR / PVC 0.6/1 kV 90°C (J) CT</t>
  </si>
  <si>
    <t>C SUPERFLEX 400 Kcmil Cu XLPE FR SR/PVC 0.6/1 kV 90°C (J) CT</t>
  </si>
  <si>
    <t>C SUPERFLEX 500 Kcmil Cu XLPE FR-SR/PVC 0.6/1 kV 90°C (J) CT</t>
  </si>
  <si>
    <t>C INSTRUM 2x18+20 AWG Cu-PVC /PVC 300V 105°C P4 NGO</t>
  </si>
  <si>
    <t>C INSTRUM 4x18+20 AWG Cu-PVC /PVC 300V 105°C P4 NGO</t>
  </si>
  <si>
    <t>C INSTRUM 2x16+20 AWG Cu-PVC /PVC 300V 105°C P4 NGO</t>
  </si>
  <si>
    <t>C INSTRUM 3x16+20 AWG Cu-PVC /PVC 300V 105°C P4 NGO</t>
  </si>
  <si>
    <t>C INSTRUM 4x16+20 AWG Cu-PVC /PVC 300V 105°C P4 NGO</t>
  </si>
  <si>
    <t>C TSEC 8+8 AWG Cu-PE/PVC 600V 75°C CDSA NGO</t>
  </si>
  <si>
    <t>31403141901C</t>
  </si>
  <si>
    <t>C TSEC 3x8+8 AWG Cu-PE/PVC 600V 75°C NGO</t>
  </si>
  <si>
    <t>31404264001C</t>
  </si>
  <si>
    <t>C TSEC 2x6+6 AWG Cu-XLPUV/PE 600V 90°C NGO</t>
  </si>
  <si>
    <t>C ACOMET 3x8+10(S) AWG Cu-PE- FIB/PVC 600V 75°C TRB CDSA NGO</t>
  </si>
  <si>
    <t>C ACOMET 3x6+8 AWG Cu-PE-FIB/ PVC 600V 75°C TRB CDSA NGO</t>
  </si>
  <si>
    <t>C ACOMET 3x4+6 AWG Cu-PE-FIB/ PVC 600V 75°C TRB CDSA NGO</t>
  </si>
  <si>
    <t>32352801501C</t>
  </si>
  <si>
    <t>C THHW 6 AWG AL-8176 600V 90°C CT</t>
  </si>
  <si>
    <t>32352802001C</t>
  </si>
  <si>
    <t>C THHW 4 AWG AL-8176 600V 90°C CT</t>
  </si>
  <si>
    <t>32352320101C</t>
  </si>
  <si>
    <t>C THHW 2 AWG (33.6 mm2) AA8000 CPT(SIW) PVC 600V 90°CT</t>
  </si>
  <si>
    <t>32353708501C</t>
  </si>
  <si>
    <t>32352340101C</t>
  </si>
  <si>
    <t>C THHW 1/0 AWG (53.5 mm2) AA8000 CPT(SIW) PVC 600V 90°CT</t>
  </si>
  <si>
    <t>32352350101C</t>
  </si>
  <si>
    <t>C THHW 2/0 AWG (67.4 mm2) AA8000 CPT(SIW) PVC 600V 90°CT</t>
  </si>
  <si>
    <t>32352360101C</t>
  </si>
  <si>
    <t>C THHW 3/0 AWG (85.0 mm2) AA8000 CPT(SIW) PVC 600V 90°CT</t>
  </si>
  <si>
    <t>32352370101C</t>
  </si>
  <si>
    <t>C THHW 4/0 AWG (107.2 mm2) AA8000 CPT(SIW) PVC 600V 90°CT</t>
  </si>
  <si>
    <t>32352380101C</t>
  </si>
  <si>
    <t>C THHW 250 kcmil AA8000-CPT (SIW) PVC 600V 90°C CT</t>
  </si>
  <si>
    <t>32352390101C</t>
  </si>
  <si>
    <t>C THHW 300 kcmil AA8000-CPT (SIW) PVC 600V 90°C CT</t>
  </si>
  <si>
    <t>32352400101C</t>
  </si>
  <si>
    <t>C THHW 350 kcmil AA8000-CPT (SIW) PVC 600V 90°C CT</t>
  </si>
  <si>
    <t>32352410101C</t>
  </si>
  <si>
    <t>C THHW 400 kcmil AA8000-CPT (SIW) PVC 600V 90°C CT</t>
  </si>
  <si>
    <t>32352430101C</t>
  </si>
  <si>
    <t>C THHW 500 kcmil AA8000-CPT (SIW) PVC 600V 90°C CT</t>
  </si>
  <si>
    <t>C EXZHELLENT BW 6 AWG AA8000 (SIW) PT HFFR LS 600V 75°C CT</t>
  </si>
  <si>
    <t>C EXZHELLENT BW 4 AWG AA8000 (SIW) CPT HFFR LS 600V 75°C CT</t>
  </si>
  <si>
    <t>C EXZHELLENT BW 2 AWG AA8000 (SIW) CPT HFFR LS 600V 75°C CT</t>
  </si>
  <si>
    <t>C EXZHELLENT BW 1/0 AWG AA8000 (SIW) CPT HFFR LS 600V 75°C CT</t>
  </si>
  <si>
    <t>C EXZHELLENT BW 2/0 AWG AA8000 (SIW) CPT HFFR LS 600V 75°C CT</t>
  </si>
  <si>
    <t>C EXZHELLENT BW 3/0 AWG AA8000 (SIW) CPT HFFR LS 600V 75°C CT</t>
  </si>
  <si>
    <t>C EXZHELLENT BW 4/0 AWG AA8000 (SIW) CPT HFFR LS 600V 75°C CT</t>
  </si>
  <si>
    <t>C EXZHELLENT BW 250 AWG AA8000 (SIW) CPT HFFR LS 600V 75°C CT</t>
  </si>
  <si>
    <t>32431690000C</t>
  </si>
  <si>
    <t>32431691000C</t>
  </si>
  <si>
    <t>32431745100C</t>
  </si>
  <si>
    <t>32431747000C</t>
  </si>
  <si>
    <t>32436802400C</t>
  </si>
  <si>
    <t>32437398500C</t>
  </si>
  <si>
    <t>32436832400C</t>
  </si>
  <si>
    <t>81396180901C</t>
  </si>
  <si>
    <t xml:space="preserve">C CONTROL 9x16 AWG PVC/NY 600V 90°C P4 </t>
  </si>
  <si>
    <t>32431585100C</t>
  </si>
  <si>
    <t>32431600300C</t>
  </si>
  <si>
    <t>32431641000C</t>
  </si>
  <si>
    <t>C XLPE URD 33% 2 AWG 15 kV IL 100%</t>
  </si>
  <si>
    <t xml:space="preserve">C XLPE 2 AWG 15 kV IL 100% P CINTA </t>
  </si>
  <si>
    <t xml:space="preserve">C XLPE 2/0 AWG 15 kV IL 100% P CINTA </t>
  </si>
  <si>
    <t>C THHN/THWN-2 CT 700 Kcmil Cu 600V 90°C</t>
  </si>
  <si>
    <t>C THHN/THWN-2 CT 600 kcmil Cu 600V 90°C 61H NGO</t>
  </si>
  <si>
    <t>A THHN/THWN-2 CT 8 AWG 600V 90°C NGO</t>
  </si>
  <si>
    <t>A THHN/THWN-2 CT 10 AWG 600V 90°C NGO</t>
  </si>
  <si>
    <t>A THHN/THWN-2 CT 12 AWG 600V 90°C NGO</t>
  </si>
  <si>
    <t>A THHN/THWN-2 CT 14 AWG 600V 90°C NGO</t>
  </si>
  <si>
    <t>C THHN/THWN-2 CT 1 AWG Cu 600V 19H NGO</t>
  </si>
  <si>
    <t>C THHN/THWN-2 CT 2 AWG Cu 600V 90°C 7H (XD) NGO</t>
  </si>
  <si>
    <t>C THHN/THWN-2 CT 10 AWG Cu 600V 90°C 7H NGO</t>
  </si>
  <si>
    <t xml:space="preserve">C XLPE 1/0 AWG 35 kV IL 133% P CINTA </t>
  </si>
  <si>
    <t xml:space="preserve">C XLPE 2/0 AWG 35 kV IL 133% P CINTA </t>
  </si>
  <si>
    <t xml:space="preserve">C XLPE 4/0 AWG 35 kV IL 133% P CINTA </t>
  </si>
  <si>
    <t>C TRIPLEX 3X12 AWG Cu-PVC/NYLON 600V 90°C BCO-VDE-RJO</t>
  </si>
  <si>
    <t>C TRIPLEX 3X12 AWG Cu-PVC/NYLON 600V 90°C BCO-VDE-AZL</t>
  </si>
  <si>
    <t>84490010000C</t>
  </si>
  <si>
    <t>84490014000C</t>
  </si>
  <si>
    <t>84490020000C</t>
  </si>
  <si>
    <t>Cable acero 5/16 EHS</t>
  </si>
  <si>
    <t>Cable acero 1/4</t>
  </si>
  <si>
    <t>Cable acero 3/8 - EHS</t>
  </si>
  <si>
    <t>ALAMBRE DESNUDO - COBRE</t>
  </si>
  <si>
    <t>CABLE DESNUDO - COBRE</t>
  </si>
  <si>
    <t>CABLE THHW - ALUMINIO</t>
  </si>
  <si>
    <t>ALAMBRE THHN/THWN-2 - COBRE</t>
  </si>
  <si>
    <t>CABLE THHN/THWN-2 - COBRE</t>
  </si>
  <si>
    <t>CABLES EXZHELLENT BW - COBRE</t>
  </si>
  <si>
    <t>CABLES EXZHELLENT BW - ALUMINIO</t>
  </si>
  <si>
    <t>ACOMETIDA TSEC ANTIFRAUDE - COBRE</t>
  </si>
  <si>
    <t>CONDUCTORES AISLADOS PARA BAJA TENSIÓN</t>
  </si>
  <si>
    <t>ACOMETIDA TIPO TREBOL - COBRE</t>
  </si>
  <si>
    <t>SPT-CPE (DÚPLEX) COBRE</t>
  </si>
  <si>
    <t>CABLE SOLDADOR ET 105 °C COBRE</t>
  </si>
  <si>
    <t>CABLE SGT BATERÍA COBRE</t>
  </si>
  <si>
    <t>THWN-2 FLEXIBLE COBRE</t>
  </si>
  <si>
    <t>SUPERFLEX CT COBRE</t>
  </si>
  <si>
    <t>TERMOFLEX COBRE</t>
  </si>
  <si>
    <t>TERMOFLEX MULTIPROPÓSITO* COBRE</t>
  </si>
  <si>
    <t>CABLES DE INSTRUMENTACIÓN COBRE</t>
  </si>
  <si>
    <t>CABLES DE INSTRUMENTACIÓN</t>
  </si>
  <si>
    <t>ACSR</t>
  </si>
  <si>
    <t>CONDUCTORES DE ALUMINIO CUBIERTOS</t>
  </si>
  <si>
    <t>BICAPA</t>
  </si>
  <si>
    <t>C CUBIERTO RAVEN 1/0 AWG ACSR (6/1) CPT XLPE TK 15 kV 90 °C BICAPA</t>
  </si>
  <si>
    <t>C CUBIERTO QUAIL 2/0 AWG ACSR CPT XLPE TK 15 kV 90 °C BICAPA</t>
  </si>
  <si>
    <t>C CUBIERTO 4/0 AWG ACSR CPR BH XLPE TK 35 kV 90 °C BICAPA</t>
  </si>
  <si>
    <t>C CUBIERTO PENGUIN 4/0 AWG ACSR (6/1) CPT XLPE TK 15 kV 90 °C BICAPA</t>
  </si>
  <si>
    <t>C CUBIERTO SPARROW 2 AWG ACSR CPT XLPE TK 15 kV 90 °C BICAPA</t>
  </si>
  <si>
    <t>C CPLEX 3x95 mm² AAC CPR XLP SR + 50 mm² AAAC XLPE SR 600V 90°C</t>
  </si>
  <si>
    <t>C CPLEX 3x70 mm²+50mm² AAAC XLP 0.6/1 kV 90°C</t>
  </si>
  <si>
    <t>C TPX 2x1/0 AWG AL XLPE-SR+123,3 kcmil AAAC/XLPE-UV 600V kcmil AAAC/XLP 0.6/1</t>
  </si>
  <si>
    <t>C TPX SHRIMP/XLP-FR 2x2+77.47 kcmil AAAC /XLP +77.47 kcmil AAAC /XLP</t>
  </si>
  <si>
    <t>C TPX COCKLE 2x2 AWG AAC XLPE FR+4 AWG ACSR 600V 90ºC</t>
  </si>
  <si>
    <t>C TPX PERIWINKLE/XLFR 2x4+4 AWG ACSR 600V 90°C AWG ACSR 600V 90°C</t>
  </si>
  <si>
    <t>CABLE TRIPLEX Y CUADRUPLEX</t>
  </si>
  <si>
    <r>
      <t>C MT 240 mm</t>
    </r>
    <r>
      <rPr>
        <sz val="10"/>
        <rFont val="Calibri"/>
        <family val="2"/>
      </rPr>
      <t>²</t>
    </r>
    <r>
      <rPr>
        <sz val="10"/>
        <rFont val="Arial"/>
        <family val="2"/>
      </rPr>
      <t xml:space="preserve"> AAC (2) CPR XLPE-TR 8.7/15 kV (17.5) 90°C</t>
    </r>
  </si>
  <si>
    <r>
      <t>C MT 70 mm</t>
    </r>
    <r>
      <rPr>
        <sz val="10"/>
        <rFont val="Calibri"/>
        <family val="2"/>
      </rPr>
      <t>²</t>
    </r>
    <r>
      <rPr>
        <sz val="10"/>
        <rFont val="Arial"/>
        <family val="2"/>
      </rPr>
      <t xml:space="preserve"> AL XLPE 8.7/15 kV (17.5) 90°C</t>
    </r>
  </si>
  <si>
    <r>
      <t>C MT 120 mm</t>
    </r>
    <r>
      <rPr>
        <sz val="10"/>
        <rFont val="Calibri"/>
        <family val="2"/>
      </rPr>
      <t>²</t>
    </r>
    <r>
      <rPr>
        <sz val="10"/>
        <rFont val="Arial"/>
        <family val="2"/>
      </rPr>
      <t xml:space="preserve"> AAC XLPE 8.7/15 kV (17.5) 90°C</t>
    </r>
  </si>
  <si>
    <r>
      <t>C MT 185 mm</t>
    </r>
    <r>
      <rPr>
        <sz val="10"/>
        <rFont val="Calibri"/>
        <family val="2"/>
      </rPr>
      <t>²</t>
    </r>
    <r>
      <rPr>
        <sz val="10"/>
        <rFont val="Arial"/>
        <family val="2"/>
      </rPr>
      <t xml:space="preserve"> AL XLPE 8.7/15 kV (17.5) 90°C</t>
    </r>
  </si>
  <si>
    <t>82581371101C</t>
  </si>
  <si>
    <t>CONDUCTORES DE MEDIA TENSIÓN AISLADO</t>
  </si>
  <si>
    <t>CONDUCTORES DE ACERO</t>
  </si>
  <si>
    <t>82567872101C </t>
  </si>
  <si>
    <t> 82579142101C</t>
  </si>
  <si>
    <t> 82579143201C</t>
  </si>
  <si>
    <t> 82579145101C</t>
  </si>
  <si>
    <t>C THHN/THWN-2 CT 4/0 AWG UDC Cu 600V 90°C 19H NGO</t>
  </si>
  <si>
    <t>C THHN/THWN-2 CT 2/0 AWG UDC Cu  600V 90°C 19H NGO</t>
  </si>
  <si>
    <t>C THHN/THWN-2 CT 12 AWG Cu 600V 90°C 7H NGO CT</t>
  </si>
  <si>
    <t>C THHN/THWN-2 CT 14 AWG Cu 600V 90°C 7H NGO</t>
  </si>
  <si>
    <t>C EXZHELLENT BW 500 kcmil Cu CPR HFFR LS 600V 75°C CT</t>
  </si>
  <si>
    <t>C EXZHELLENT BW 400 kcmil Cu CPR HFFR LS 600V 75°C CT</t>
  </si>
  <si>
    <t>C EXZHELLENT BW 350 kcmil Cu CPR HFFR LS 600V 75°C CT</t>
  </si>
  <si>
    <t>C EXZHELLENT BW 250 kcmil Cu CPR HFFR LS 600V 75°C CT</t>
  </si>
  <si>
    <t>C EXZHELLENT BW 4/0 AWG Cu UNILAY CPR HFFR LS 600V 75°C CT</t>
  </si>
  <si>
    <t>C EXZHELLENT BW 3/0 AWG Cu UNILAY CPR HFFR LS 600V 75°C CT</t>
  </si>
  <si>
    <t>C EXZHELLENT BW 2/0 AWG Cu UNILAY CPR HFFR LS 600V 75°C CT</t>
  </si>
  <si>
    <t>C EXZHELLENT BW 1/0 AWG Cu UNILAY CPR HFFR LS 600V 75°C CT</t>
  </si>
  <si>
    <t>C EXZHELLENT BW 2 AWG Cu CPR HFFR LS 600V 75°C CT</t>
  </si>
  <si>
    <t>C EXZHELLENT BW 4 AWG Cu CPR HFFR LS 600V 75°C CT</t>
  </si>
  <si>
    <t>C EXZHELLENT BW 6 AWG Cu CPR HFFR LS 600V 75°C CT</t>
  </si>
  <si>
    <t>C EXZHELLENT BW 8 AWG Cu CPR HFFR LS 600V 75°C CT</t>
  </si>
  <si>
    <t>C EXZHELLENT BW 12 AWG Cu HFFR LS 600V 75°C CT</t>
  </si>
  <si>
    <t>C EXZHELLENT BW 14 AWG Cu HFFR LS 600V 75°C NGO</t>
  </si>
  <si>
    <t>C EXZHELLENT BW 3x12 AWG Cu CPR HFFR LS 600V 75°C CT RJO/BCO/VDE</t>
  </si>
  <si>
    <t>C EXZHELLENT BW 1 AWG Cu HFFR LS 600V 75°C CT</t>
  </si>
  <si>
    <t>C EXZHELLENT BW 10 AWG Cu CPR HFFR LS 600V 75°C CT</t>
  </si>
  <si>
    <t>C EXZHELLENT BW 400 kcmil AA8000 (SIW) CPT HFFR LS 600V 75°C CT</t>
  </si>
  <si>
    <t>C EXZHELLENT BW 500 kcmil AA8000 (SIW) CPT HFFR LS 600V 75°C CT</t>
  </si>
  <si>
    <t>C EXZHELLENT BW 350 kcmil AA8000 (SIW) CPT HFFR LS 600V 75°C CT</t>
  </si>
  <si>
    <t>C EXZHELLENT BW 750 kcmil AA8000 SIW HFFR LS 600V 75°C CT</t>
  </si>
  <si>
    <t>C EXZHELLENT BW 600 kcmil AA8000 SIW HFFR LS 600V 75°C CT</t>
  </si>
  <si>
    <t>C EXZHELLENT BW 300 kcmil AA8000 (SIW) CPT HFFR LS 600V 75°C CT</t>
  </si>
  <si>
    <t>C TSEC PL 2x8+8 AWG Cu CPR PE 600V 75°C PVC-SR</t>
  </si>
  <si>
    <t>C ACOMET 3X2(C)+4(C) AWG Cu- PVC/PE 600V 75°C TRB</t>
  </si>
  <si>
    <t>C DUPLEX CPE SPT 2x10 AWG Cu (J) PVC 300V 60°C NGO</t>
  </si>
  <si>
    <t>CONDUCTORES DE COBRE  FLEXIBLE</t>
  </si>
  <si>
    <t>C SOLDADOR TVE 3/0 AWG Cu 600V 105°C 435A</t>
  </si>
  <si>
    <t>C SOLDADOR TVE 2/0 AWG Cu 600V 375A 105ºC</t>
  </si>
  <si>
    <t>C SOLDADOR TVE 1/0 AWG Cu 600V 105ºC 170A NGO</t>
  </si>
  <si>
    <t>C SUPERFLEX 250 Kcmil Cu XLPE FR-SR/PVC 0.6/1 kV 90°C (J) CT</t>
  </si>
  <si>
    <t>C SUPERFLEX 300 Kcmil Cu XLPE SR/PVC SR 0,6/1 kV 90°C (J) CT</t>
  </si>
  <si>
    <t>C SUPERFLEX 350 Kcmil Cu XLPE FR-SR/PVC 0.6/1 kV 90°C (J) CT</t>
  </si>
  <si>
    <t>C TERMOFLEX 4x14 AWG (FLEX) PVC-NY 600V 90°C PVC</t>
  </si>
  <si>
    <t>C TERMOFLEX 3x14 AWG (FLEX) PVC-NY 600V 90°C PVC</t>
  </si>
  <si>
    <t>C TERMOFLEX 2x14 AWG (FLEX) PVC-NY 600V 90°C PVC</t>
  </si>
  <si>
    <t>C TERMOFLEX 3x16 AWG (FLEX) PVC-NY 600V 90°C PVC</t>
  </si>
  <si>
    <t>C TERMOFLEX 2x16 AWG (FLEX) PVC-NY 600V 90°C PVC</t>
  </si>
  <si>
    <t>C TERMOFLEX 3x18 AWG (FLEX) PVC-NY 600V 90°C PVC</t>
  </si>
  <si>
    <t>C TERMOFLEX 2x18 AWG (FLEX) PVC-NY 600V 90°C PVC</t>
  </si>
  <si>
    <t>C TERMOFLEX 4x16 AWG (FLEX) PVC-NY 600V 90°C PVC</t>
  </si>
  <si>
    <t>C TERMOFLEX 4x18 AWG (FLEX) PVC-NY 600V 90°C PVC</t>
  </si>
  <si>
    <t>C TFLEX MP 4x6 AWG Cu(FLEX) PVC/NY 600V 90°C PVC SR CT</t>
  </si>
  <si>
    <t>C TFLEX MP 3x6 AWG Cu(FLEX) PVC/NY 600V 90°C PVC SR CT</t>
  </si>
  <si>
    <t>C TFLEX MP 2x6 AWG Cu(FLEX) PVC/NY 600V 90°C PVC SR CT</t>
  </si>
  <si>
    <t>C TFLEX MP 4x8 AWG Cu(FLEX) PVC/NY 600V 90°C PVC SR CT</t>
  </si>
  <si>
    <t>C TFLEX MP 3x8 AWG Cu(FLEX) PVC/NY 600V 90°C PVC SR CT</t>
  </si>
  <si>
    <t>C TFLEX MP 2x8 AWG Cu(FLEX) PVC/NY 600V 90°C PVC SR CT</t>
  </si>
  <si>
    <t>C TFLEX MP 4x10 AWG Cu(FLEX) PVC/NY 600V 90°C PVC SR CT</t>
  </si>
  <si>
    <t>C TFLEX MP 3x10 AWG Cu(FLEX) PVC/NY 600V 90°C PVC SR CT</t>
  </si>
  <si>
    <t>C TFLEX MP 2x10 AWG Cu(FLEX) PVC/NY 600V 90°C PVC SR CT</t>
  </si>
  <si>
    <t>C TFLEX MP 4x12 AWG Cu(FLEX) PVC/NY 600V 90°C PVC SR CT</t>
  </si>
  <si>
    <t>C TFLEX MP 3x12 AWG Cu(FLEX) PVC/NY 600V 90°C PVC SR CT</t>
  </si>
  <si>
    <t>C TFLEX MP 2x12 AWG Cu(FLEX) PVC/NY 600V 90°C PVC SR CT</t>
  </si>
  <si>
    <t>C TFLEX MP 4x2 AWG Cu(J) PVC/NY PVC 600V 90°C SR G&amp;O II VW-1CT</t>
  </si>
  <si>
    <t>C TFLEX MP 4x4 AWG Cu(J) PVC/NY PVC 600V 90°C SR G&amp;O II VW-1CT</t>
  </si>
  <si>
    <t>C INSTRUM 3x18+20 AWG Cu-PVC /PVC 300V 105°C P4 NGO</t>
  </si>
  <si>
    <t xml:space="preserve">CONDUCTORES DE ALUMINIO MULTIPLEX </t>
  </si>
  <si>
    <t>C TPX 2x4/0 AWG+246.9 kcmil AAAC XLPE 0.6/1 kcmil AAAC /XLP 0.6/1</t>
  </si>
  <si>
    <t>C TPX 2x2/0 AWG AAC(B) XLPE SR+155,4 kcmil AAAC XLPE SR 600V 90°C AAAC 600V 90°C</t>
  </si>
  <si>
    <t>C TPX RANELLA/XLP 2x1/0 AWG+2 AWG ACSR 600V 90ºC</t>
  </si>
  <si>
    <t>C CPLEX 3x35 mm² AAC CPR XLP SR + 50 mm² AAAC XLPE SR 600V 90°C</t>
  </si>
  <si>
    <t>C CPLEX WALKING/XLP-FR 3x4/0 AWG+246.9kc AAAC</t>
  </si>
  <si>
    <t xml:space="preserve">C XLPE 4/0 AWG 15 kV IL 133% P CINTA </t>
  </si>
  <si>
    <t xml:space="preserve">C XLPE 2/0 AWG 15 kV IL 133% P CINTA </t>
  </si>
  <si>
    <t xml:space="preserve">C XLPE 1/0 AWG 15 kV IL 133% P CINTA </t>
  </si>
  <si>
    <t xml:space="preserve">C XLPE  2 AWG 15 kV IL 133% P CINTA </t>
  </si>
  <si>
    <t>C MT 1/0 AWG AL XLPE 15 kV 133% I.L. 90°C</t>
  </si>
  <si>
    <t>CABLE DE MEDIA TENSIÓN AISLADO COBRE</t>
  </si>
  <si>
    <t>CABLE DE MEDIA TENSIÓN AISLADO ALUMINIO</t>
  </si>
  <si>
    <t>C THWN-2 6 AWG Cu (J) PVC/NY 600V 90°C G&amp;O II VW1 CT</t>
  </si>
  <si>
    <t>C THWN-2 8 AWG Cu (J) PVC/NY 600V 90°C G&amp;O II VW-1 CT (NGO)</t>
  </si>
  <si>
    <t>C THWN-2 10 AWG Cu (J) PVC/NY 600V 90°C G&amp;O II VW-1 CT</t>
  </si>
  <si>
    <t>C THWN-2 12 AWG Cu (J) PVC/NY 600V 90°C G&amp;O II VW-1 CT</t>
  </si>
  <si>
    <t>C THWN-2 14 AWG Cu (FLEX) PVC/NY 600V 90°C G&amp;O II VW-1 NGO</t>
  </si>
  <si>
    <t>C TFFN 16 AWG Cu (FLEX) PVC/NY 600V 90°C G&amp;O II VW-1 NGO</t>
  </si>
  <si>
    <t>C TFFN 18 AWG Cu (FLEX) PVC/NY 600V 90°C G&amp;O II VW-1 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</si>
</sst>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(&quot;$&quot;* #,##0.00_);_(&quot;$&quot;* \(#,##0.00\);_(&quot;$&quot;* &quot;-&quot;??_);_(@_)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(&quot;Col$&quot;* #,##0.00_);_(&quot;Col$&quot;* \(#,##0.00\);_(&quot;Col$&quot;* &quot;-&quot;??_);_(@_)"/>
    <numFmt numFmtId="168" formatCode="_ &quot;$&quot;\ * #,##0_ ;_ &quot;$&quot;\ * \-#,##0_ ;_ &quot;$&quot;\ * &quot;-&quot;??_ ;_ @_ "/>
    <numFmt numFmtId="169" formatCode="0;[Red]0"/>
    <numFmt numFmtId="170" formatCode="_(&quot;$&quot;\ * #,##0_);_(&quot;$&quot;\ * \(#,##0\);_(&quot;$&quot;\ * &quot;-&quot;??_);_(@_)"/>
  </numFmts>
  <fonts count="27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sz val="10"/>
      <name val="Arail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b/>
      <sz val="10"/>
      <color rgb="FFC5161D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11"/>
      <name val="Arial"/>
      <family val="2"/>
    </font>
    <font>
      <sz val="9.5"/>
      <color rgb="FF000000"/>
      <name val="Arial"/>
      <family val="2"/>
    </font>
    <font>
      <sz val="9.5"/>
      <name val="Arial"/>
      <family val="2"/>
    </font>
    <font>
      <sz val="9.5"/>
      <color indexed="8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9.5"/>
      <name val="Arail"/>
    </font>
    <font>
      <sz val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 diagonalDown="1">
      <left/>
      <right style="thin">
        <color theme="0"/>
      </right>
      <top style="thin">
        <color theme="0"/>
      </top>
      <bottom style="thin">
        <color theme="0"/>
      </bottom>
      <diagonal style="thin">
        <color theme="0"/>
      </diagonal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7">
    <xf numFmtId="0" fontId="0" fillId="0" borderId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</cellStyleXfs>
  <cellXfs count="434">
    <xf numFmtId="0" fontId="0" fillId="0" borderId="0" xfId="0"/>
    <xf numFmtId="0" fontId="2" fillId="3" borderId="0" xfId="16" applyFill="1"/>
    <xf numFmtId="0" fontId="0" fillId="3" borderId="0" xfId="0" applyFill="1"/>
    <xf numFmtId="0" fontId="2" fillId="2" borderId="2" xfId="15" applyFill="1" applyBorder="1" applyAlignment="1" applyProtection="1">
      <alignment horizontal="left"/>
    </xf>
    <xf numFmtId="0" fontId="2" fillId="2" borderId="3" xfId="15" applyFill="1" applyBorder="1" applyAlignment="1" applyProtection="1">
      <alignment horizontal="center"/>
    </xf>
    <xf numFmtId="0" fontId="2" fillId="2" borderId="0" xfId="15" applyFill="1" applyBorder="1" applyAlignment="1" applyProtection="1">
      <alignment horizontal="left"/>
    </xf>
    <xf numFmtId="0" fontId="2" fillId="2" borderId="5" xfId="15" applyFill="1" applyBorder="1" applyAlignment="1" applyProtection="1">
      <alignment horizontal="center"/>
    </xf>
    <xf numFmtId="0" fontId="0" fillId="0" borderId="0" xfId="0" applyProtection="1"/>
    <xf numFmtId="0" fontId="2" fillId="2" borderId="2" xfId="17" applyFill="1" applyBorder="1" applyAlignment="1" applyProtection="1">
      <alignment horizontal="left"/>
    </xf>
    <xf numFmtId="0" fontId="2" fillId="2" borderId="3" xfId="17" applyFill="1" applyBorder="1" applyAlignment="1" applyProtection="1">
      <alignment horizontal="center"/>
    </xf>
    <xf numFmtId="0" fontId="2" fillId="2" borderId="5" xfId="17" applyFill="1" applyBorder="1" applyAlignment="1" applyProtection="1">
      <alignment horizontal="center"/>
    </xf>
    <xf numFmtId="0" fontId="2" fillId="2" borderId="0" xfId="17" applyFill="1" applyAlignment="1" applyProtection="1">
      <alignment horizontal="left"/>
    </xf>
    <xf numFmtId="0" fontId="14" fillId="3" borderId="0" xfId="16" applyFont="1" applyFill="1"/>
    <xf numFmtId="0" fontId="14" fillId="3" borderId="0" xfId="16" applyFont="1" applyFill="1" applyAlignment="1">
      <alignment horizontal="center"/>
    </xf>
    <xf numFmtId="10" fontId="16" fillId="4" borderId="6" xfId="24" applyNumberFormat="1" applyFont="1" applyFill="1" applyBorder="1" applyAlignment="1" applyProtection="1">
      <alignment horizontal="center"/>
      <protection locked="0"/>
    </xf>
    <xf numFmtId="9" fontId="16" fillId="4" borderId="6" xfId="24" applyFont="1" applyFill="1" applyBorder="1" applyAlignment="1" applyProtection="1">
      <alignment horizontal="center"/>
      <protection locked="0"/>
    </xf>
    <xf numFmtId="0" fontId="2" fillId="2" borderId="1" xfId="15" applyFill="1" applyBorder="1" applyAlignment="1" applyProtection="1">
      <alignment horizontal="center"/>
    </xf>
    <xf numFmtId="0" fontId="2" fillId="2" borderId="4" xfId="15" applyFill="1" applyBorder="1" applyAlignment="1" applyProtection="1">
      <alignment horizontal="center"/>
    </xf>
    <xf numFmtId="168" fontId="2" fillId="2" borderId="0" xfId="16" applyNumberFormat="1" applyFill="1" applyAlignment="1" applyProtection="1">
      <alignment horizontal="left"/>
    </xf>
    <xf numFmtId="0" fontId="2" fillId="2" borderId="0" xfId="16" applyFill="1" applyProtection="1"/>
    <xf numFmtId="0" fontId="2" fillId="2" borderId="0" xfId="16" applyFill="1" applyAlignment="1" applyProtection="1">
      <alignment horizontal="left"/>
    </xf>
    <xf numFmtId="0" fontId="2" fillId="3" borderId="0" xfId="16" applyFill="1" applyProtection="1"/>
    <xf numFmtId="0" fontId="14" fillId="3" borderId="0" xfId="16" applyFont="1" applyFill="1" applyProtection="1"/>
    <xf numFmtId="10" fontId="16" fillId="0" borderId="7" xfId="24" applyNumberFormat="1" applyFont="1" applyFill="1" applyBorder="1" applyAlignment="1" applyProtection="1">
      <alignment horizontal="center" vertical="center" wrapText="1"/>
      <protection locked="0"/>
    </xf>
    <xf numFmtId="10" fontId="16" fillId="2" borderId="7" xfId="24" applyNumberFormat="1" applyFont="1" applyFill="1" applyBorder="1" applyAlignment="1" applyProtection="1">
      <alignment horizontal="center" vertical="center" wrapText="1"/>
      <protection locked="0"/>
    </xf>
    <xf numFmtId="168" fontId="1" fillId="2" borderId="8" xfId="21" applyNumberFormat="1" applyFont="1" applyFill="1" applyBorder="1" applyProtection="1">
      <protection locked="0"/>
    </xf>
    <xf numFmtId="168" fontId="1" fillId="2" borderId="9" xfId="21" applyNumberFormat="1" applyFont="1" applyFill="1" applyBorder="1" applyProtection="1">
      <protection locked="0"/>
    </xf>
    <xf numFmtId="10" fontId="16" fillId="4" borderId="6" xfId="24" applyNumberFormat="1" applyFont="1" applyFill="1" applyBorder="1" applyAlignment="1" applyProtection="1">
      <alignment horizontal="center"/>
      <protection hidden="1"/>
    </xf>
    <xf numFmtId="0" fontId="1" fillId="2" borderId="9" xfId="15" applyFont="1" applyFill="1" applyBorder="1" applyAlignment="1" applyProtection="1">
      <alignment horizontal="left"/>
      <protection hidden="1"/>
    </xf>
    <xf numFmtId="0" fontId="1" fillId="2" borderId="8" xfId="15" applyFont="1" applyFill="1" applyBorder="1" applyAlignment="1" applyProtection="1">
      <alignment horizontal="left"/>
      <protection hidden="1"/>
    </xf>
    <xf numFmtId="0" fontId="1" fillId="2" borderId="10" xfId="15" applyFont="1" applyFill="1" applyBorder="1" applyAlignment="1" applyProtection="1">
      <alignment horizontal="left"/>
      <protection hidden="1"/>
    </xf>
    <xf numFmtId="0" fontId="1" fillId="2" borderId="9" xfId="15" applyFont="1" applyFill="1" applyBorder="1" applyProtection="1">
      <protection hidden="1"/>
    </xf>
    <xf numFmtId="0" fontId="1" fillId="2" borderId="8" xfId="15" applyFont="1" applyFill="1" applyBorder="1" applyProtection="1">
      <protection hidden="1"/>
    </xf>
    <xf numFmtId="10" fontId="8" fillId="2" borderId="9" xfId="24" applyNumberFormat="1" applyFont="1" applyFill="1" applyBorder="1" applyAlignment="1" applyProtection="1">
      <alignment horizontal="center" wrapText="1"/>
      <protection hidden="1"/>
    </xf>
    <xf numFmtId="10" fontId="8" fillId="2" borderId="8" xfId="24" applyNumberFormat="1" applyFont="1" applyFill="1" applyBorder="1" applyAlignment="1" applyProtection="1">
      <alignment horizontal="center" wrapText="1"/>
      <protection hidden="1"/>
    </xf>
    <xf numFmtId="10" fontId="8" fillId="2" borderId="10" xfId="24" applyNumberFormat="1" applyFont="1" applyFill="1" applyBorder="1" applyAlignment="1" applyProtection="1">
      <alignment horizontal="center" wrapText="1"/>
      <protection hidden="1"/>
    </xf>
    <xf numFmtId="165" fontId="1" fillId="2" borderId="9" xfId="15" applyNumberFormat="1" applyFont="1" applyFill="1" applyBorder="1" applyAlignment="1" applyProtection="1">
      <alignment horizontal="left" wrapText="1"/>
      <protection hidden="1"/>
    </xf>
    <xf numFmtId="165" fontId="1" fillId="2" borderId="8" xfId="15" applyNumberFormat="1" applyFont="1" applyFill="1" applyBorder="1" applyAlignment="1" applyProtection="1">
      <alignment horizontal="left" wrapText="1"/>
      <protection hidden="1"/>
    </xf>
    <xf numFmtId="165" fontId="1" fillId="2" borderId="9" xfId="17" applyNumberFormat="1" applyFont="1" applyFill="1" applyBorder="1" applyAlignment="1" applyProtection="1">
      <alignment horizontal="left"/>
      <protection hidden="1"/>
    </xf>
    <xf numFmtId="165" fontId="1" fillId="2" borderId="8" xfId="17" applyNumberFormat="1" applyFont="1" applyFill="1" applyBorder="1" applyAlignment="1" applyProtection="1">
      <alignment horizontal="left"/>
      <protection hidden="1"/>
    </xf>
    <xf numFmtId="165" fontId="1" fillId="2" borderId="10" xfId="17" applyNumberFormat="1" applyFont="1" applyFill="1" applyBorder="1" applyAlignment="1" applyProtection="1">
      <alignment horizontal="left"/>
      <protection hidden="1"/>
    </xf>
    <xf numFmtId="165" fontId="1" fillId="2" borderId="9" xfId="15" applyNumberFormat="1" applyFont="1" applyFill="1" applyBorder="1" applyAlignment="1" applyProtection="1">
      <alignment horizontal="left"/>
      <protection hidden="1"/>
    </xf>
    <xf numFmtId="165" fontId="1" fillId="2" borderId="8" xfId="15" applyNumberFormat="1" applyFont="1" applyFill="1" applyBorder="1" applyAlignment="1" applyProtection="1">
      <alignment horizontal="left"/>
      <protection hidden="1"/>
    </xf>
    <xf numFmtId="166" fontId="5" fillId="5" borderId="11" xfId="1" applyFont="1" applyFill="1" applyBorder="1" applyAlignment="1" applyProtection="1">
      <alignment horizontal="center" vertical="center" wrapText="1"/>
    </xf>
    <xf numFmtId="166" fontId="5" fillId="5" borderId="7" xfId="1" applyFont="1" applyFill="1" applyBorder="1" applyAlignment="1" applyProtection="1">
      <alignment horizontal="center" vertical="center"/>
    </xf>
    <xf numFmtId="165" fontId="1" fillId="2" borderId="0" xfId="17" applyNumberFormat="1" applyFont="1" applyFill="1" applyBorder="1" applyAlignment="1" applyProtection="1">
      <alignment horizontal="left"/>
      <protection hidden="1"/>
    </xf>
    <xf numFmtId="165" fontId="1" fillId="2" borderId="0" xfId="3" applyFont="1" applyFill="1" applyBorder="1" applyAlignment="1" applyProtection="1">
      <alignment horizontal="left" wrapText="1"/>
      <protection hidden="1"/>
    </xf>
    <xf numFmtId="165" fontId="1" fillId="2" borderId="0" xfId="17" applyNumberFormat="1" applyFont="1" applyFill="1" applyBorder="1" applyProtection="1">
      <protection hidden="1"/>
    </xf>
    <xf numFmtId="165" fontId="1" fillId="2" borderId="0" xfId="17" applyNumberFormat="1" applyFont="1" applyFill="1" applyBorder="1" applyAlignment="1" applyProtection="1">
      <alignment horizontal="left" wrapText="1"/>
      <protection hidden="1"/>
    </xf>
    <xf numFmtId="10" fontId="8" fillId="2" borderId="0" xfId="24" applyNumberFormat="1" applyFont="1" applyFill="1" applyBorder="1" applyAlignment="1" applyProtection="1">
      <alignment horizontal="center" wrapText="1"/>
      <protection hidden="1"/>
    </xf>
    <xf numFmtId="10" fontId="8" fillId="2" borderId="14" xfId="24" applyNumberFormat="1" applyFont="1" applyFill="1" applyBorder="1" applyAlignment="1" applyProtection="1">
      <alignment horizontal="center" wrapText="1"/>
      <protection hidden="1"/>
    </xf>
    <xf numFmtId="165" fontId="8" fillId="2" borderId="15" xfId="17" applyNumberFormat="1" applyFont="1" applyFill="1" applyBorder="1" applyAlignment="1" applyProtection="1">
      <alignment horizontal="left" wrapText="1"/>
      <protection locked="0"/>
    </xf>
    <xf numFmtId="10" fontId="8" fillId="2" borderId="15" xfId="24" applyNumberFormat="1" applyFont="1" applyFill="1" applyBorder="1" applyAlignment="1" applyProtection="1">
      <alignment horizontal="center" wrapText="1"/>
      <protection hidden="1"/>
    </xf>
    <xf numFmtId="0" fontId="2" fillId="2" borderId="23" xfId="15" applyFill="1" applyBorder="1" applyAlignment="1" applyProtection="1">
      <alignment horizontal="center"/>
    </xf>
    <xf numFmtId="0" fontId="2" fillId="2" borderId="20" xfId="15" applyFill="1" applyBorder="1" applyAlignment="1" applyProtection="1">
      <alignment horizontal="center"/>
    </xf>
    <xf numFmtId="0" fontId="2" fillId="4" borderId="0" xfId="16" applyFill="1" applyProtection="1"/>
    <xf numFmtId="0" fontId="1" fillId="2" borderId="0" xfId="17" applyNumberFormat="1" applyFont="1" applyFill="1" applyBorder="1" applyAlignment="1" applyProtection="1">
      <alignment horizontal="center"/>
      <protection hidden="1"/>
    </xf>
    <xf numFmtId="0" fontId="1" fillId="2" borderId="0" xfId="15" applyFont="1" applyFill="1" applyBorder="1" applyProtection="1">
      <protection hidden="1"/>
    </xf>
    <xf numFmtId="0" fontId="1" fillId="2" borderId="0" xfId="15" applyFont="1" applyFill="1" applyBorder="1" applyAlignment="1" applyProtection="1">
      <alignment horizontal="left" vertical="center"/>
      <protection hidden="1"/>
    </xf>
    <xf numFmtId="10" fontId="22" fillId="2" borderId="9" xfId="24" applyNumberFormat="1" applyFont="1" applyFill="1" applyBorder="1" applyAlignment="1" applyProtection="1">
      <alignment horizontal="center" wrapText="1"/>
      <protection hidden="1"/>
    </xf>
    <xf numFmtId="10" fontId="22" fillId="2" borderId="8" xfId="24" applyNumberFormat="1" applyFont="1" applyFill="1" applyBorder="1" applyAlignment="1" applyProtection="1">
      <alignment horizontal="center" wrapText="1"/>
      <protection hidden="1"/>
    </xf>
    <xf numFmtId="0" fontId="21" fillId="2" borderId="8" xfId="15" applyFont="1" applyFill="1" applyBorder="1" applyAlignment="1" applyProtection="1">
      <alignment horizontal="left"/>
      <protection hidden="1"/>
    </xf>
    <xf numFmtId="165" fontId="1" fillId="4" borderId="8" xfId="17" applyNumberFormat="1" applyFont="1" applyFill="1" applyBorder="1" applyAlignment="1" applyProtection="1">
      <alignment horizontal="left"/>
      <protection hidden="1"/>
    </xf>
    <xf numFmtId="165" fontId="1" fillId="4" borderId="15" xfId="17" applyNumberFormat="1" applyFont="1" applyFill="1" applyBorder="1" applyAlignment="1" applyProtection="1">
      <alignment horizontal="left"/>
      <protection hidden="1"/>
    </xf>
    <xf numFmtId="165" fontId="1" fillId="4" borderId="14" xfId="17" applyNumberFormat="1" applyFont="1" applyFill="1" applyBorder="1" applyAlignment="1" applyProtection="1">
      <alignment horizontal="left"/>
      <protection hidden="1"/>
    </xf>
    <xf numFmtId="165" fontId="1" fillId="0" borderId="8" xfId="17" applyNumberFormat="1" applyFont="1" applyFill="1" applyBorder="1" applyAlignment="1" applyProtection="1">
      <alignment horizontal="left"/>
      <protection hidden="1"/>
    </xf>
    <xf numFmtId="165" fontId="12" fillId="0" borderId="8" xfId="17" applyNumberFormat="1" applyFont="1" applyFill="1" applyBorder="1" applyAlignment="1" applyProtection="1">
      <alignment horizontal="left"/>
      <protection hidden="1"/>
    </xf>
    <xf numFmtId="168" fontId="18" fillId="4" borderId="0" xfId="25" applyNumberFormat="1" applyFont="1" applyFill="1" applyBorder="1" applyAlignment="1" applyProtection="1">
      <alignment horizontal="left" wrapText="1"/>
      <protection hidden="1"/>
    </xf>
    <xf numFmtId="0" fontId="23" fillId="0" borderId="8" xfId="0" applyFont="1" applyBorder="1" applyAlignment="1" applyProtection="1">
      <alignment vertical="center"/>
      <protection locked="0"/>
    </xf>
    <xf numFmtId="168" fontId="2" fillId="2" borderId="0" xfId="23" applyNumberFormat="1" applyFill="1" applyAlignment="1" applyProtection="1">
      <alignment horizontal="left"/>
    </xf>
    <xf numFmtId="0" fontId="2" fillId="2" borderId="0" xfId="23" applyFill="1" applyProtection="1"/>
    <xf numFmtId="0" fontId="2" fillId="2" borderId="0" xfId="23" applyFill="1" applyAlignment="1" applyProtection="1">
      <alignment horizontal="left"/>
    </xf>
    <xf numFmtId="0" fontId="2" fillId="4" borderId="0" xfId="23" applyFill="1" applyProtection="1"/>
    <xf numFmtId="0" fontId="2" fillId="3" borderId="0" xfId="23" applyFill="1" applyProtection="1"/>
    <xf numFmtId="0" fontId="23" fillId="0" borderId="8" xfId="0" applyFont="1" applyBorder="1" applyAlignment="1" applyProtection="1">
      <alignment vertical="center"/>
    </xf>
    <xf numFmtId="0" fontId="4" fillId="5" borderId="12" xfId="19" applyFont="1" applyFill="1" applyBorder="1" applyAlignment="1" applyProtection="1">
      <alignment vertical="center" wrapText="1"/>
    </xf>
    <xf numFmtId="0" fontId="4" fillId="5" borderId="13" xfId="19" applyFont="1" applyFill="1" applyBorder="1" applyAlignment="1" applyProtection="1">
      <alignment vertical="center" wrapText="1"/>
    </xf>
    <xf numFmtId="0" fontId="4" fillId="5" borderId="6" xfId="19" applyFont="1" applyFill="1" applyBorder="1" applyAlignment="1" applyProtection="1">
      <alignment horizontal="center" vertical="center" wrapText="1"/>
    </xf>
    <xf numFmtId="0" fontId="10" fillId="5" borderId="6" xfId="19" applyFont="1" applyFill="1" applyBorder="1" applyAlignment="1" applyProtection="1">
      <alignment horizontal="center" vertical="center" wrapText="1"/>
    </xf>
    <xf numFmtId="0" fontId="5" fillId="5" borderId="11" xfId="15" applyFont="1" applyFill="1" applyBorder="1" applyAlignment="1" applyProtection="1">
      <alignment horizontal="center" vertical="center" wrapText="1"/>
    </xf>
    <xf numFmtId="0" fontId="5" fillId="5" borderId="7" xfId="15" applyFont="1" applyFill="1" applyBorder="1" applyAlignment="1" applyProtection="1">
      <alignment horizontal="center" vertical="center"/>
    </xf>
    <xf numFmtId="0" fontId="5" fillId="5" borderId="7" xfId="19" applyFont="1" applyFill="1" applyBorder="1" applyAlignment="1" applyProtection="1">
      <alignment horizontal="center" vertical="center" wrapText="1"/>
    </xf>
    <xf numFmtId="165" fontId="1" fillId="2" borderId="9" xfId="15" applyNumberFormat="1" applyFont="1" applyFill="1" applyBorder="1" applyAlignment="1" applyProtection="1">
      <alignment horizontal="center" wrapText="1"/>
      <protection locked="0" hidden="1"/>
    </xf>
    <xf numFmtId="165" fontId="1" fillId="2" borderId="8" xfId="15" applyNumberFormat="1" applyFont="1" applyFill="1" applyBorder="1" applyAlignment="1" applyProtection="1">
      <alignment horizontal="center" wrapText="1"/>
      <protection locked="0" hidden="1"/>
    </xf>
    <xf numFmtId="169" fontId="1" fillId="2" borderId="8" xfId="15" applyNumberFormat="1" applyFont="1" applyFill="1" applyBorder="1" applyAlignment="1" applyProtection="1">
      <alignment horizontal="center" wrapText="1"/>
      <protection locked="0" hidden="1"/>
    </xf>
    <xf numFmtId="165" fontId="19" fillId="0" borderId="29" xfId="15" applyNumberFormat="1" applyFont="1" applyFill="1" applyBorder="1" applyAlignment="1" applyProtection="1">
      <alignment horizontal="center" wrapText="1"/>
      <protection locked="0"/>
    </xf>
    <xf numFmtId="0" fontId="14" fillId="3" borderId="0" xfId="16" applyFont="1" applyFill="1" applyAlignment="1" applyProtection="1">
      <alignment horizontal="center"/>
    </xf>
    <xf numFmtId="165" fontId="1" fillId="4" borderId="10" xfId="17" applyNumberFormat="1" applyFont="1" applyFill="1" applyBorder="1" applyAlignment="1" applyProtection="1">
      <alignment horizontal="left"/>
      <protection hidden="1"/>
    </xf>
    <xf numFmtId="165" fontId="12" fillId="0" borderId="15" xfId="17" applyNumberFormat="1" applyFont="1" applyFill="1" applyBorder="1" applyAlignment="1" applyProtection="1">
      <alignment horizontal="left"/>
      <protection hidden="1"/>
    </xf>
    <xf numFmtId="165" fontId="25" fillId="2" borderId="0" xfId="17" applyNumberFormat="1" applyFont="1" applyFill="1" applyBorder="1" applyAlignment="1" applyProtection="1">
      <alignment horizontal="left"/>
      <protection hidden="1"/>
    </xf>
    <xf numFmtId="168" fontId="1" fillId="2" borderId="0" xfId="17" applyNumberFormat="1" applyFont="1" applyFill="1" applyBorder="1" applyProtection="1">
      <protection hidden="1"/>
    </xf>
    <xf numFmtId="168" fontId="1" fillId="2" borderId="0" xfId="17" applyNumberFormat="1" applyFont="1" applyFill="1" applyBorder="1" applyAlignment="1" applyProtection="1">
      <alignment horizontal="left" wrapText="1"/>
      <protection hidden="1"/>
    </xf>
    <xf numFmtId="165" fontId="12" fillId="2" borderId="10" xfId="17" applyNumberFormat="1" applyFont="1" applyFill="1" applyBorder="1" applyAlignment="1" applyProtection="1">
      <alignment horizontal="left"/>
      <protection hidden="1"/>
    </xf>
    <xf numFmtId="165" fontId="1" fillId="2" borderId="31" xfId="17" applyNumberFormat="1" applyFont="1" applyFill="1" applyBorder="1" applyAlignment="1" applyProtection="1">
      <alignment horizontal="left"/>
      <protection hidden="1"/>
    </xf>
    <xf numFmtId="165" fontId="1" fillId="2" borderId="15" xfId="17" applyNumberFormat="1" applyFont="1" applyFill="1" applyBorder="1" applyAlignment="1" applyProtection="1">
      <alignment horizontal="left"/>
      <protection hidden="1"/>
    </xf>
    <xf numFmtId="10" fontId="16" fillId="4" borderId="6" xfId="24" applyNumberFormat="1" applyFont="1" applyFill="1" applyBorder="1" applyAlignment="1" applyProtection="1">
      <alignment horizontal="center" vertical="center"/>
      <protection hidden="1"/>
    </xf>
    <xf numFmtId="0" fontId="1" fillId="2" borderId="9" xfId="15" applyFont="1" applyFill="1" applyBorder="1" applyAlignment="1" applyProtection="1">
      <alignment horizontal="center"/>
      <protection locked="0" hidden="1"/>
    </xf>
    <xf numFmtId="0" fontId="1" fillId="2" borderId="8" xfId="15" applyFont="1" applyFill="1" applyBorder="1" applyAlignment="1" applyProtection="1">
      <alignment horizontal="center"/>
      <protection locked="0" hidden="1"/>
    </xf>
    <xf numFmtId="165" fontId="1" fillId="2" borderId="8" xfId="17" applyNumberFormat="1" applyFont="1" applyFill="1" applyBorder="1" applyAlignment="1" applyProtection="1">
      <alignment horizontal="center"/>
      <protection locked="0" hidden="1"/>
    </xf>
    <xf numFmtId="165" fontId="1" fillId="2" borderId="15" xfId="17" applyNumberFormat="1" applyFont="1" applyFill="1" applyBorder="1" applyAlignment="1" applyProtection="1">
      <alignment horizontal="center"/>
      <protection locked="0" hidden="1"/>
    </xf>
    <xf numFmtId="49" fontId="1" fillId="2" borderId="14" xfId="17" applyNumberFormat="1" applyFont="1" applyFill="1" applyBorder="1" applyAlignment="1" applyProtection="1">
      <alignment horizontal="center"/>
      <protection locked="0" hidden="1"/>
    </xf>
    <xf numFmtId="49" fontId="1" fillId="2" borderId="8" xfId="17" applyNumberFormat="1" applyFont="1" applyFill="1" applyBorder="1" applyAlignment="1" applyProtection="1">
      <alignment horizontal="center"/>
      <protection locked="0" hidden="1"/>
    </xf>
    <xf numFmtId="165" fontId="1" fillId="2" borderId="10" xfId="17" applyNumberFormat="1" applyFont="1" applyFill="1" applyBorder="1" applyAlignment="1" applyProtection="1">
      <alignment horizontal="center"/>
      <protection locked="0" hidden="1"/>
    </xf>
    <xf numFmtId="165" fontId="12" fillId="2" borderId="8" xfId="17" applyNumberFormat="1" applyFont="1" applyFill="1" applyBorder="1" applyAlignment="1" applyProtection="1">
      <alignment horizontal="center"/>
      <protection locked="0" hidden="1"/>
    </xf>
    <xf numFmtId="165" fontId="12" fillId="2" borderId="15" xfId="17" applyNumberFormat="1" applyFont="1" applyFill="1" applyBorder="1" applyAlignment="1" applyProtection="1">
      <alignment horizontal="center"/>
      <protection locked="0" hidden="1"/>
    </xf>
    <xf numFmtId="0" fontId="1" fillId="2" borderId="14" xfId="17" applyNumberFormat="1" applyFont="1" applyFill="1" applyBorder="1" applyAlignment="1" applyProtection="1">
      <alignment horizontal="center"/>
      <protection locked="0" hidden="1"/>
    </xf>
    <xf numFmtId="0" fontId="1" fillId="2" borderId="8" xfId="17" applyNumberFormat="1" applyFont="1" applyFill="1" applyBorder="1" applyAlignment="1" applyProtection="1">
      <alignment horizontal="center"/>
      <protection locked="0" hidden="1"/>
    </xf>
    <xf numFmtId="165" fontId="1" fillId="2" borderId="9" xfId="17" applyNumberFormat="1" applyFont="1" applyFill="1" applyBorder="1" applyAlignment="1" applyProtection="1">
      <alignment horizontal="center"/>
      <protection locked="0" hidden="1"/>
    </xf>
    <xf numFmtId="0" fontId="2" fillId="2" borderId="1" xfId="17" applyFill="1" applyBorder="1" applyAlignment="1" applyProtection="1">
      <alignment horizontal="center"/>
    </xf>
    <xf numFmtId="0" fontId="2" fillId="2" borderId="4" xfId="17" applyFill="1" applyBorder="1" applyAlignment="1" applyProtection="1">
      <alignment horizontal="center"/>
    </xf>
    <xf numFmtId="168" fontId="2" fillId="2" borderId="0" xfId="17" applyNumberFormat="1" applyFill="1" applyAlignment="1" applyProtection="1">
      <alignment horizontal="left"/>
    </xf>
    <xf numFmtId="0" fontId="2" fillId="2" borderId="0" xfId="17" applyFill="1" applyProtection="1"/>
    <xf numFmtId="0" fontId="2" fillId="3" borderId="0" xfId="17" applyFill="1" applyProtection="1"/>
    <xf numFmtId="165" fontId="8" fillId="2" borderId="0" xfId="17" applyNumberFormat="1" applyFont="1" applyFill="1" applyBorder="1" applyAlignment="1" applyProtection="1">
      <alignment horizontal="left" wrapText="1"/>
    </xf>
    <xf numFmtId="170" fontId="0" fillId="0" borderId="0" xfId="3" applyNumberFormat="1" applyFont="1" applyProtection="1"/>
    <xf numFmtId="168" fontId="1" fillId="2" borderId="0" xfId="19" applyNumberFormat="1" applyFont="1" applyFill="1" applyBorder="1" applyProtection="1">
      <protection hidden="1"/>
    </xf>
    <xf numFmtId="168" fontId="1" fillId="2" borderId="0" xfId="19" applyNumberFormat="1" applyFont="1" applyFill="1" applyBorder="1" applyAlignment="1" applyProtection="1">
      <alignment horizontal="left" wrapText="1"/>
      <protection hidden="1"/>
    </xf>
    <xf numFmtId="168" fontId="8" fillId="2" borderId="0" xfId="24" applyNumberFormat="1" applyFont="1" applyFill="1" applyBorder="1" applyAlignment="1" applyProtection="1">
      <alignment horizontal="center" wrapText="1"/>
      <protection hidden="1"/>
    </xf>
    <xf numFmtId="0" fontId="1" fillId="2" borderId="31" xfId="15" applyFont="1" applyFill="1" applyBorder="1" applyProtection="1">
      <protection hidden="1"/>
    </xf>
    <xf numFmtId="0" fontId="1" fillId="2" borderId="14" xfId="15" applyFont="1" applyFill="1" applyBorder="1" applyProtection="1">
      <protection hidden="1"/>
    </xf>
    <xf numFmtId="0" fontId="1" fillId="2" borderId="15" xfId="15" applyFont="1" applyFill="1" applyBorder="1" applyProtection="1">
      <protection hidden="1"/>
    </xf>
    <xf numFmtId="0" fontId="1" fillId="2" borderId="14" xfId="15" applyFont="1" applyFill="1" applyBorder="1" applyAlignment="1" applyProtection="1">
      <alignment horizontal="left"/>
      <protection hidden="1"/>
    </xf>
    <xf numFmtId="0" fontId="1" fillId="2" borderId="15" xfId="15" applyFont="1" applyFill="1" applyBorder="1" applyAlignment="1" applyProtection="1">
      <alignment horizontal="left"/>
      <protection hidden="1"/>
    </xf>
    <xf numFmtId="0" fontId="1" fillId="0" borderId="14" xfId="15" applyFont="1" applyFill="1" applyBorder="1" applyAlignment="1" applyProtection="1">
      <alignment horizontal="left"/>
      <protection hidden="1"/>
    </xf>
    <xf numFmtId="0" fontId="1" fillId="0" borderId="15" xfId="15" applyFont="1" applyFill="1" applyBorder="1" applyAlignment="1" applyProtection="1">
      <alignment horizontal="left"/>
      <protection hidden="1"/>
    </xf>
    <xf numFmtId="0" fontId="1" fillId="2" borderId="14" xfId="15" applyFont="1" applyFill="1" applyBorder="1" applyAlignment="1" applyProtection="1">
      <alignment horizontal="center"/>
      <protection locked="0" hidden="1"/>
    </xf>
    <xf numFmtId="0" fontId="1" fillId="2" borderId="15" xfId="15" applyFont="1" applyFill="1" applyBorder="1" applyAlignment="1" applyProtection="1">
      <alignment horizontal="center"/>
      <protection locked="0" hidden="1"/>
    </xf>
    <xf numFmtId="0" fontId="1" fillId="0" borderId="8" xfId="15" applyFont="1" applyFill="1" applyBorder="1" applyAlignment="1" applyProtection="1">
      <alignment horizontal="center"/>
      <protection locked="0" hidden="1"/>
    </xf>
    <xf numFmtId="0" fontId="1" fillId="0" borderId="14" xfId="15" applyFont="1" applyFill="1" applyBorder="1" applyAlignment="1" applyProtection="1">
      <alignment horizontal="center"/>
      <protection locked="0" hidden="1"/>
    </xf>
    <xf numFmtId="0" fontId="1" fillId="0" borderId="15" xfId="15" applyFont="1" applyFill="1" applyBorder="1" applyAlignment="1" applyProtection="1">
      <alignment horizontal="center"/>
      <protection locked="0" hidden="1"/>
    </xf>
    <xf numFmtId="168" fontId="2" fillId="2" borderId="0" xfId="19" applyNumberFormat="1" applyFill="1" applyAlignment="1" applyProtection="1">
      <alignment horizontal="left"/>
    </xf>
    <xf numFmtId="0" fontId="2" fillId="2" borderId="0" xfId="19" applyFill="1" applyProtection="1"/>
    <xf numFmtId="0" fontId="2" fillId="2" borderId="0" xfId="19" applyFill="1" applyAlignment="1" applyProtection="1">
      <alignment horizontal="left"/>
    </xf>
    <xf numFmtId="0" fontId="2" fillId="3" borderId="0" xfId="15" applyFill="1" applyProtection="1"/>
    <xf numFmtId="168" fontId="1" fillId="2" borderId="0" xfId="19" applyNumberFormat="1" applyFont="1" applyFill="1" applyBorder="1" applyProtection="1"/>
    <xf numFmtId="0" fontId="2" fillId="4" borderId="0" xfId="15" applyFill="1" applyProtection="1"/>
    <xf numFmtId="165" fontId="1" fillId="2" borderId="15" xfId="15" applyNumberFormat="1" applyFont="1" applyFill="1" applyBorder="1" applyAlignment="1" applyProtection="1">
      <alignment horizontal="left"/>
      <protection hidden="1"/>
    </xf>
    <xf numFmtId="165" fontId="1" fillId="2" borderId="8" xfId="15" applyNumberFormat="1" applyFont="1" applyFill="1" applyBorder="1" applyAlignment="1" applyProtection="1">
      <alignment horizontal="center"/>
      <protection locked="0" hidden="1"/>
    </xf>
    <xf numFmtId="165" fontId="1" fillId="2" borderId="15" xfId="15" applyNumberFormat="1" applyFont="1" applyFill="1" applyBorder="1" applyAlignment="1" applyProtection="1">
      <alignment horizontal="center"/>
      <protection locked="0" hidden="1"/>
    </xf>
    <xf numFmtId="168" fontId="2" fillId="2" borderId="0" xfId="18" applyNumberFormat="1" applyFill="1" applyAlignment="1" applyProtection="1">
      <alignment horizontal="left"/>
    </xf>
    <xf numFmtId="0" fontId="2" fillId="2" borderId="0" xfId="18" applyFill="1" applyProtection="1"/>
    <xf numFmtId="0" fontId="2" fillId="2" borderId="0" xfId="18" applyFill="1" applyAlignment="1" applyProtection="1">
      <alignment horizontal="left"/>
    </xf>
    <xf numFmtId="0" fontId="2" fillId="3" borderId="0" xfId="18" applyFill="1" applyProtection="1"/>
    <xf numFmtId="165" fontId="2" fillId="4" borderId="0" xfId="18" applyNumberFormat="1" applyFill="1" applyProtection="1"/>
    <xf numFmtId="165" fontId="2" fillId="3" borderId="0" xfId="18" applyNumberFormat="1" applyFill="1" applyProtection="1"/>
    <xf numFmtId="168" fontId="2" fillId="2" borderId="0" xfId="20" applyNumberFormat="1" applyFill="1" applyAlignment="1" applyProtection="1">
      <alignment horizontal="left"/>
    </xf>
    <xf numFmtId="0" fontId="2" fillId="2" borderId="0" xfId="20" applyFill="1" applyProtection="1"/>
    <xf numFmtId="0" fontId="2" fillId="2" borderId="0" xfId="20" applyFill="1" applyAlignment="1" applyProtection="1">
      <alignment horizontal="left"/>
    </xf>
    <xf numFmtId="0" fontId="2" fillId="3" borderId="0" xfId="20" applyFill="1" applyProtection="1"/>
    <xf numFmtId="0" fontId="14" fillId="3" borderId="0" xfId="20" applyFont="1" applyFill="1" applyProtection="1"/>
    <xf numFmtId="0" fontId="2" fillId="4" borderId="0" xfId="20" applyFill="1" applyProtection="1"/>
    <xf numFmtId="10" fontId="22" fillId="2" borderId="15" xfId="24" applyNumberFormat="1" applyFont="1" applyFill="1" applyBorder="1" applyAlignment="1" applyProtection="1">
      <alignment horizontal="center" wrapText="1"/>
      <protection hidden="1"/>
    </xf>
    <xf numFmtId="0" fontId="21" fillId="2" borderId="8" xfId="15" applyFont="1" applyFill="1" applyBorder="1" applyProtection="1">
      <protection locked="0" hidden="1"/>
    </xf>
    <xf numFmtId="0" fontId="20" fillId="0" borderId="8" xfId="26" applyFont="1" applyFill="1" applyBorder="1" applyAlignment="1" applyProtection="1">
      <alignment vertical="center"/>
      <protection locked="0"/>
    </xf>
    <xf numFmtId="0" fontId="20" fillId="0" borderId="15" xfId="26" applyFont="1" applyFill="1" applyBorder="1" applyAlignment="1" applyProtection="1">
      <alignment vertical="center"/>
      <protection locked="0"/>
    </xf>
    <xf numFmtId="168" fontId="2" fillId="2" borderId="0" xfId="22" applyNumberFormat="1" applyFill="1" applyAlignment="1" applyProtection="1">
      <alignment horizontal="left"/>
    </xf>
    <xf numFmtId="0" fontId="2" fillId="2" borderId="0" xfId="22" applyFill="1" applyProtection="1"/>
    <xf numFmtId="0" fontId="2" fillId="2" borderId="0" xfId="22" applyFill="1" applyAlignment="1" applyProtection="1">
      <alignment horizontal="left"/>
    </xf>
    <xf numFmtId="0" fontId="2" fillId="3" borderId="0" xfId="22" applyFill="1" applyProtection="1"/>
    <xf numFmtId="0" fontId="17" fillId="3" borderId="0" xfId="22" applyFont="1" applyFill="1" applyProtection="1"/>
    <xf numFmtId="0" fontId="2" fillId="4" borderId="0" xfId="22" applyFill="1" applyProtection="1"/>
    <xf numFmtId="0" fontId="14" fillId="3" borderId="0" xfId="22" applyFont="1" applyFill="1" applyProtection="1"/>
    <xf numFmtId="0" fontId="20" fillId="0" borderId="8" xfId="26" applyFont="1" applyFill="1" applyBorder="1" applyAlignment="1" applyProtection="1">
      <alignment vertical="center"/>
    </xf>
    <xf numFmtId="0" fontId="20" fillId="0" borderId="15" xfId="26" applyFont="1" applyFill="1" applyBorder="1" applyAlignment="1" applyProtection="1">
      <alignment vertical="center"/>
    </xf>
    <xf numFmtId="168" fontId="1" fillId="2" borderId="0" xfId="23" applyNumberFormat="1" applyFont="1" applyFill="1" applyBorder="1" applyProtection="1">
      <protection hidden="1"/>
    </xf>
    <xf numFmtId="168" fontId="1" fillId="2" borderId="0" xfId="23" applyNumberFormat="1" applyFont="1" applyFill="1" applyBorder="1" applyAlignment="1" applyProtection="1">
      <alignment horizontal="left" wrapText="1"/>
      <protection hidden="1"/>
    </xf>
    <xf numFmtId="0" fontId="1" fillId="2" borderId="36" xfId="15" applyFont="1" applyFill="1" applyBorder="1" applyAlignment="1" applyProtection="1">
      <alignment horizontal="left"/>
      <protection hidden="1"/>
    </xf>
    <xf numFmtId="0" fontId="1" fillId="2" borderId="37" xfId="15" applyFont="1" applyFill="1" applyBorder="1" applyAlignment="1" applyProtection="1">
      <alignment horizontal="left"/>
      <protection hidden="1"/>
    </xf>
    <xf numFmtId="0" fontId="1" fillId="2" borderId="39" xfId="15" applyFont="1" applyFill="1" applyBorder="1" applyAlignment="1" applyProtection="1">
      <alignment horizontal="left"/>
      <protection hidden="1"/>
    </xf>
    <xf numFmtId="0" fontId="1" fillId="2" borderId="42" xfId="15" applyFont="1" applyFill="1" applyBorder="1" applyAlignment="1" applyProtection="1">
      <alignment horizontal="left"/>
      <protection hidden="1"/>
    </xf>
    <xf numFmtId="0" fontId="0" fillId="0" borderId="36" xfId="0" applyBorder="1" applyProtection="1"/>
    <xf numFmtId="170" fontId="0" fillId="0" borderId="36" xfId="3" applyNumberFormat="1" applyFont="1" applyFill="1" applyBorder="1" applyProtection="1"/>
    <xf numFmtId="168" fontId="1" fillId="2" borderId="0" xfId="23" applyNumberFormat="1" applyFont="1" applyFill="1" applyBorder="1" applyProtection="1"/>
    <xf numFmtId="170" fontId="0" fillId="0" borderId="40" xfId="3" applyNumberFormat="1" applyFont="1" applyFill="1" applyBorder="1" applyProtection="1"/>
    <xf numFmtId="0" fontId="0" fillId="0" borderId="38" xfId="0" applyBorder="1" applyProtection="1"/>
    <xf numFmtId="0" fontId="0" fillId="0" borderId="41" xfId="0" applyBorder="1" applyProtection="1"/>
    <xf numFmtId="170" fontId="0" fillId="0" borderId="43" xfId="3" applyNumberFormat="1" applyFont="1" applyFill="1" applyBorder="1" applyProtection="1"/>
    <xf numFmtId="0" fontId="0" fillId="0" borderId="44" xfId="0" applyBorder="1" applyProtection="1"/>
    <xf numFmtId="0" fontId="1" fillId="2" borderId="10" xfId="15" applyFont="1" applyFill="1" applyBorder="1" applyAlignment="1" applyProtection="1">
      <alignment horizontal="center"/>
      <protection locked="0" hidden="1"/>
    </xf>
    <xf numFmtId="0" fontId="23" fillId="0" borderId="9" xfId="0" applyFont="1" applyBorder="1" applyAlignment="1" applyProtection="1">
      <alignment vertical="center"/>
      <protection locked="0"/>
    </xf>
    <xf numFmtId="0" fontId="23" fillId="0" borderId="9" xfId="0" applyFont="1" applyBorder="1" applyAlignment="1" applyProtection="1">
      <alignment vertical="center"/>
    </xf>
    <xf numFmtId="0" fontId="1" fillId="0" borderId="9" xfId="0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2" borderId="45" xfId="15" applyFont="1" applyFill="1" applyBorder="1" applyAlignment="1" applyProtection="1">
      <alignment horizontal="center"/>
      <protection locked="0" hidden="1"/>
    </xf>
    <xf numFmtId="0" fontId="1" fillId="2" borderId="45" xfId="15" applyFont="1" applyFill="1" applyBorder="1" applyProtection="1">
      <protection hidden="1"/>
    </xf>
    <xf numFmtId="10" fontId="8" fillId="2" borderId="45" xfId="24" applyNumberFormat="1" applyFont="1" applyFill="1" applyBorder="1" applyAlignment="1" applyProtection="1">
      <alignment horizontal="center" wrapText="1"/>
      <protection hidden="1"/>
    </xf>
    <xf numFmtId="0" fontId="1" fillId="2" borderId="46" xfId="15" applyFont="1" applyFill="1" applyBorder="1" applyProtection="1">
      <protection hidden="1"/>
    </xf>
    <xf numFmtId="10" fontId="8" fillId="2" borderId="46" xfId="24" applyNumberFormat="1" applyFont="1" applyFill="1" applyBorder="1" applyAlignment="1" applyProtection="1">
      <alignment horizontal="center" wrapText="1"/>
      <protection hidden="1"/>
    </xf>
    <xf numFmtId="0" fontId="1" fillId="2" borderId="47" xfId="15" applyFont="1" applyFill="1" applyBorder="1" applyAlignment="1" applyProtection="1">
      <alignment horizontal="center"/>
      <protection locked="0" hidden="1"/>
    </xf>
    <xf numFmtId="10" fontId="8" fillId="2" borderId="31" xfId="24" applyNumberFormat="1" applyFont="1" applyFill="1" applyBorder="1" applyAlignment="1" applyProtection="1">
      <alignment horizontal="center" wrapText="1"/>
      <protection hidden="1"/>
    </xf>
    <xf numFmtId="0" fontId="1" fillId="2" borderId="46" xfId="15" applyFont="1" applyFill="1" applyBorder="1" applyAlignment="1" applyProtection="1">
      <alignment horizontal="center"/>
      <protection locked="0" hidden="1"/>
    </xf>
    <xf numFmtId="0" fontId="1" fillId="2" borderId="48" xfId="15" applyFont="1" applyFill="1" applyBorder="1" applyAlignment="1" applyProtection="1">
      <alignment horizontal="center"/>
      <protection locked="0" hidden="1"/>
    </xf>
    <xf numFmtId="0" fontId="1" fillId="2" borderId="48" xfId="15" applyFont="1" applyFill="1" applyBorder="1" applyProtection="1">
      <protection hidden="1"/>
    </xf>
    <xf numFmtId="10" fontId="8" fillId="2" borderId="48" xfId="24" applyNumberFormat="1" applyFont="1" applyFill="1" applyBorder="1" applyAlignment="1" applyProtection="1">
      <alignment horizontal="center" wrapText="1"/>
      <protection hidden="1"/>
    </xf>
    <xf numFmtId="165" fontId="1" fillId="2" borderId="9" xfId="15" applyNumberFormat="1" applyFont="1" applyFill="1" applyBorder="1" applyAlignment="1" applyProtection="1">
      <alignment horizontal="center"/>
      <protection locked="0" hidden="1"/>
    </xf>
    <xf numFmtId="165" fontId="1" fillId="4" borderId="46" xfId="18" applyNumberFormat="1" applyFont="1" applyFill="1" applyBorder="1" applyAlignment="1" applyProtection="1">
      <alignment horizontal="center"/>
      <protection locked="0"/>
    </xf>
    <xf numFmtId="165" fontId="1" fillId="0" borderId="46" xfId="15" applyNumberFormat="1" applyFont="1" applyFill="1" applyBorder="1" applyAlignment="1" applyProtection="1">
      <alignment horizontal="left"/>
      <protection hidden="1"/>
    </xf>
    <xf numFmtId="165" fontId="1" fillId="2" borderId="48" xfId="15" applyNumberFormat="1" applyFont="1" applyFill="1" applyBorder="1" applyAlignment="1" applyProtection="1">
      <alignment horizontal="center"/>
      <protection locked="0" hidden="1"/>
    </xf>
    <xf numFmtId="165" fontId="1" fillId="2" borderId="48" xfId="15" applyNumberFormat="1" applyFont="1" applyFill="1" applyBorder="1" applyAlignment="1" applyProtection="1">
      <alignment horizontal="left"/>
      <protection hidden="1"/>
    </xf>
    <xf numFmtId="165" fontId="1" fillId="2" borderId="45" xfId="15" applyNumberFormat="1" applyFont="1" applyFill="1" applyBorder="1" applyAlignment="1" applyProtection="1">
      <alignment horizontal="center"/>
      <protection locked="0" hidden="1"/>
    </xf>
    <xf numFmtId="165" fontId="1" fillId="2" borderId="45" xfId="15" applyNumberFormat="1" applyFont="1" applyFill="1" applyBorder="1" applyAlignment="1" applyProtection="1">
      <alignment horizontal="left"/>
      <protection hidden="1"/>
    </xf>
    <xf numFmtId="0" fontId="20" fillId="0" borderId="9" xfId="26" applyFont="1" applyFill="1" applyBorder="1" applyAlignment="1" applyProtection="1">
      <alignment vertical="center"/>
      <protection locked="0"/>
    </xf>
    <xf numFmtId="0" fontId="20" fillId="0" borderId="9" xfId="26" applyFont="1" applyFill="1" applyBorder="1" applyAlignment="1" applyProtection="1">
      <alignment vertical="center"/>
    </xf>
    <xf numFmtId="0" fontId="20" fillId="0" borderId="48" xfId="26" applyFont="1" applyFill="1" applyBorder="1" applyAlignment="1" applyProtection="1">
      <alignment vertical="center"/>
      <protection locked="0"/>
    </xf>
    <xf numFmtId="0" fontId="20" fillId="0" borderId="48" xfId="26" applyFont="1" applyFill="1" applyBorder="1" applyAlignment="1" applyProtection="1">
      <alignment vertical="center"/>
    </xf>
    <xf numFmtId="10" fontId="22" fillId="2" borderId="48" xfId="24" applyNumberFormat="1" applyFont="1" applyFill="1" applyBorder="1" applyAlignment="1" applyProtection="1">
      <alignment horizontal="center" wrapText="1"/>
      <protection hidden="1"/>
    </xf>
    <xf numFmtId="0" fontId="20" fillId="0" borderId="45" xfId="26" applyFont="1" applyFill="1" applyBorder="1" applyAlignment="1" applyProtection="1">
      <alignment vertical="center"/>
      <protection locked="0"/>
    </xf>
    <xf numFmtId="0" fontId="20" fillId="0" borderId="45" xfId="26" applyFont="1" applyFill="1" applyBorder="1" applyAlignment="1" applyProtection="1">
      <alignment vertical="center"/>
    </xf>
    <xf numFmtId="10" fontId="22" fillId="2" borderId="45" xfId="24" applyNumberFormat="1" applyFont="1" applyFill="1" applyBorder="1" applyAlignment="1" applyProtection="1">
      <alignment horizontal="center" wrapText="1"/>
      <protection hidden="1"/>
    </xf>
    <xf numFmtId="0" fontId="21" fillId="2" borderId="32" xfId="15" applyFont="1" applyFill="1" applyBorder="1" applyAlignment="1" applyProtection="1">
      <alignment horizontal="left"/>
      <protection locked="0" hidden="1"/>
    </xf>
    <xf numFmtId="0" fontId="21" fillId="2" borderId="32" xfId="15" applyFont="1" applyFill="1" applyBorder="1" applyAlignment="1" applyProtection="1">
      <alignment horizontal="left"/>
      <protection hidden="1"/>
    </xf>
    <xf numFmtId="10" fontId="22" fillId="2" borderId="32" xfId="24" applyNumberFormat="1" applyFont="1" applyFill="1" applyBorder="1" applyAlignment="1" applyProtection="1">
      <alignment horizontal="center" wrapText="1"/>
      <protection hidden="1"/>
    </xf>
    <xf numFmtId="0" fontId="21" fillId="2" borderId="48" xfId="15" applyFont="1" applyFill="1" applyBorder="1" applyProtection="1">
      <protection locked="0" hidden="1"/>
    </xf>
    <xf numFmtId="0" fontId="21" fillId="2" borderId="48" xfId="15" applyFont="1" applyFill="1" applyBorder="1" applyAlignment="1" applyProtection="1">
      <alignment horizontal="left"/>
      <protection hidden="1"/>
    </xf>
    <xf numFmtId="0" fontId="21" fillId="2" borderId="45" xfId="15" applyFont="1" applyFill="1" applyBorder="1" applyProtection="1">
      <protection locked="0" hidden="1"/>
    </xf>
    <xf numFmtId="0" fontId="21" fillId="2" borderId="45" xfId="15" applyFont="1" applyFill="1" applyBorder="1" applyAlignment="1" applyProtection="1">
      <alignment horizontal="left"/>
      <protection hidden="1"/>
    </xf>
    <xf numFmtId="0" fontId="1" fillId="2" borderId="45" xfId="15" applyFont="1" applyFill="1" applyBorder="1" applyAlignment="1" applyProtection="1">
      <alignment horizontal="left"/>
      <protection hidden="1"/>
    </xf>
    <xf numFmtId="0" fontId="1" fillId="2" borderId="48" xfId="15" applyFont="1" applyFill="1" applyBorder="1" applyAlignment="1" applyProtection="1">
      <alignment horizontal="left"/>
      <protection hidden="1"/>
    </xf>
    <xf numFmtId="0" fontId="1" fillId="0" borderId="14" xfId="0" applyFont="1" applyBorder="1" applyAlignment="1" applyProtection="1">
      <alignment horizontal="center"/>
      <protection locked="0"/>
    </xf>
    <xf numFmtId="0" fontId="1" fillId="0" borderId="45" xfId="0" applyFont="1" applyBorder="1" applyAlignment="1" applyProtection="1">
      <alignment horizontal="center"/>
      <protection locked="0"/>
    </xf>
    <xf numFmtId="168" fontId="1" fillId="2" borderId="15" xfId="21" applyNumberFormat="1" applyFont="1" applyFill="1" applyBorder="1" applyProtection="1">
      <protection locked="0"/>
    </xf>
    <xf numFmtId="165" fontId="1" fillId="2" borderId="14" xfId="17" applyNumberFormat="1" applyFont="1" applyFill="1" applyBorder="1" applyAlignment="1" applyProtection="1">
      <alignment horizontal="center"/>
      <protection locked="0" hidden="1"/>
    </xf>
    <xf numFmtId="0" fontId="1" fillId="0" borderId="10" xfId="0" applyFont="1" applyBorder="1" applyAlignment="1" applyProtection="1">
      <alignment horizontal="center"/>
      <protection locked="0"/>
    </xf>
    <xf numFmtId="44" fontId="1" fillId="2" borderId="9" xfId="16" applyNumberFormat="1" applyFont="1" applyFill="1" applyBorder="1" applyProtection="1">
      <protection locked="0"/>
    </xf>
    <xf numFmtId="44" fontId="1" fillId="2" borderId="8" xfId="16" applyNumberFormat="1" applyFont="1" applyFill="1" applyBorder="1" applyProtection="1">
      <protection locked="0"/>
    </xf>
    <xf numFmtId="44" fontId="1" fillId="2" borderId="8" xfId="16" applyNumberFormat="1" applyFont="1" applyFill="1" applyBorder="1" applyProtection="1">
      <protection hidden="1"/>
    </xf>
    <xf numFmtId="44" fontId="8" fillId="2" borderId="8" xfId="13" applyNumberFormat="1" applyFont="1" applyFill="1" applyBorder="1" applyAlignment="1" applyProtection="1">
      <alignment horizontal="left" wrapText="1"/>
      <protection locked="0"/>
    </xf>
    <xf numFmtId="44" fontId="1" fillId="2" borderId="15" xfId="16" applyNumberFormat="1" applyFont="1" applyFill="1" applyBorder="1" applyProtection="1">
      <protection hidden="1"/>
    </xf>
    <xf numFmtId="44" fontId="8" fillId="2" borderId="15" xfId="13" applyNumberFormat="1" applyFont="1" applyFill="1" applyBorder="1" applyAlignment="1" applyProtection="1">
      <alignment horizontal="left" wrapText="1"/>
      <protection locked="0"/>
    </xf>
    <xf numFmtId="44" fontId="8" fillId="2" borderId="8" xfId="17" applyNumberFormat="1" applyFont="1" applyFill="1" applyBorder="1" applyAlignment="1" applyProtection="1">
      <alignment horizontal="left" wrapText="1"/>
      <protection locked="0"/>
    </xf>
    <xf numFmtId="44" fontId="8" fillId="2" borderId="15" xfId="17" applyNumberFormat="1" applyFont="1" applyFill="1" applyBorder="1" applyAlignment="1" applyProtection="1">
      <alignment horizontal="left" wrapText="1"/>
      <protection locked="0"/>
    </xf>
    <xf numFmtId="44" fontId="8" fillId="2" borderId="14" xfId="17" applyNumberFormat="1" applyFont="1" applyFill="1" applyBorder="1" applyAlignment="1" applyProtection="1">
      <alignment horizontal="left" wrapText="1"/>
      <protection locked="0"/>
    </xf>
    <xf numFmtId="44" fontId="8" fillId="2" borderId="10" xfId="17" applyNumberFormat="1" applyFont="1" applyFill="1" applyBorder="1" applyAlignment="1" applyProtection="1">
      <alignment horizontal="left" wrapText="1"/>
      <protection locked="0"/>
    </xf>
    <xf numFmtId="44" fontId="8" fillId="2" borderId="9" xfId="17" applyNumberFormat="1" applyFont="1" applyFill="1" applyBorder="1" applyAlignment="1" applyProtection="1">
      <alignment horizontal="left" wrapText="1"/>
      <protection locked="0"/>
    </xf>
    <xf numFmtId="44" fontId="1" fillId="2" borderId="14" xfId="19" applyNumberFormat="1" applyFont="1" applyFill="1" applyBorder="1" applyProtection="1">
      <protection locked="0"/>
    </xf>
    <xf numFmtId="44" fontId="1" fillId="2" borderId="8" xfId="19" applyNumberFormat="1" applyFont="1" applyFill="1" applyBorder="1" applyProtection="1">
      <protection locked="0"/>
    </xf>
    <xf numFmtId="44" fontId="1" fillId="2" borderId="15" xfId="19" applyNumberFormat="1" applyFont="1" applyFill="1" applyBorder="1" applyProtection="1">
      <protection locked="0"/>
    </xf>
    <xf numFmtId="44" fontId="1" fillId="2" borderId="45" xfId="19" applyNumberFormat="1" applyFont="1" applyFill="1" applyBorder="1" applyProtection="1">
      <protection locked="0"/>
    </xf>
    <xf numFmtId="44" fontId="1" fillId="2" borderId="9" xfId="19" applyNumberFormat="1" applyFont="1" applyFill="1" applyBorder="1" applyProtection="1">
      <protection locked="0"/>
    </xf>
    <xf numFmtId="44" fontId="1" fillId="2" borderId="46" xfId="19" applyNumberFormat="1" applyFont="1" applyFill="1" applyBorder="1" applyProtection="1">
      <protection locked="0"/>
    </xf>
    <xf numFmtId="44" fontId="1" fillId="2" borderId="31" xfId="19" applyNumberFormat="1" applyFont="1" applyFill="1" applyBorder="1" applyProtection="1">
      <protection locked="0"/>
    </xf>
    <xf numFmtId="44" fontId="1" fillId="2" borderId="48" xfId="19" applyNumberFormat="1" applyFont="1" applyFill="1" applyBorder="1" applyProtection="1">
      <protection locked="0"/>
    </xf>
    <xf numFmtId="44" fontId="8" fillId="2" borderId="46" xfId="14" applyNumberFormat="1" applyFont="1" applyFill="1" applyBorder="1" applyAlignment="1" applyProtection="1">
      <alignment horizontal="left" wrapText="1"/>
      <protection locked="0"/>
    </xf>
    <xf numFmtId="44" fontId="8" fillId="2" borderId="48" xfId="14" applyNumberFormat="1" applyFont="1" applyFill="1" applyBorder="1" applyAlignment="1" applyProtection="1">
      <alignment horizontal="left" wrapText="1"/>
      <protection locked="0"/>
    </xf>
    <xf numFmtId="44" fontId="8" fillId="2" borderId="8" xfId="14" applyNumberFormat="1" applyFont="1" applyFill="1" applyBorder="1" applyAlignment="1" applyProtection="1">
      <alignment horizontal="left" wrapText="1"/>
      <protection locked="0"/>
    </xf>
    <xf numFmtId="44" fontId="8" fillId="2" borderId="45" xfId="14" applyNumberFormat="1" applyFont="1" applyFill="1" applyBorder="1" applyAlignment="1" applyProtection="1">
      <alignment horizontal="left" wrapText="1"/>
      <protection locked="0"/>
    </xf>
    <xf numFmtId="44" fontId="8" fillId="2" borderId="9" xfId="14" applyNumberFormat="1" applyFont="1" applyFill="1" applyBorder="1" applyAlignment="1" applyProtection="1">
      <alignment horizontal="left" wrapText="1"/>
      <protection locked="0"/>
    </xf>
    <xf numFmtId="44" fontId="8" fillId="2" borderId="15" xfId="14" applyNumberFormat="1" applyFont="1" applyFill="1" applyBorder="1" applyAlignment="1" applyProtection="1">
      <alignment horizontal="left" wrapText="1"/>
      <protection locked="0"/>
    </xf>
    <xf numFmtId="165" fontId="1" fillId="2" borderId="8" xfId="20" applyNumberFormat="1" applyFont="1" applyFill="1" applyBorder="1" applyProtection="1">
      <protection locked="0"/>
    </xf>
    <xf numFmtId="165" fontId="1" fillId="2" borderId="15" xfId="20" applyNumberFormat="1" applyFont="1" applyFill="1" applyBorder="1" applyProtection="1">
      <protection locked="0"/>
    </xf>
    <xf numFmtId="44" fontId="21" fillId="2" borderId="32" xfId="22" applyNumberFormat="1" applyFont="1" applyFill="1" applyBorder="1" applyProtection="1">
      <protection locked="0"/>
    </xf>
    <xf numFmtId="44" fontId="21" fillId="2" borderId="48" xfId="22" applyNumberFormat="1" applyFont="1" applyFill="1" applyBorder="1" applyProtection="1">
      <protection locked="0"/>
    </xf>
    <xf numFmtId="44" fontId="21" fillId="2" borderId="8" xfId="22" applyNumberFormat="1" applyFont="1" applyFill="1" applyBorder="1" applyProtection="1">
      <protection locked="0"/>
    </xf>
    <xf numFmtId="44" fontId="21" fillId="2" borderId="45" xfId="22" applyNumberFormat="1" applyFont="1" applyFill="1" applyBorder="1" applyProtection="1">
      <protection locked="0"/>
    </xf>
    <xf numFmtId="44" fontId="21" fillId="2" borderId="9" xfId="22" applyNumberFormat="1" applyFont="1" applyFill="1" applyBorder="1" applyProtection="1">
      <protection locked="0"/>
    </xf>
    <xf numFmtId="44" fontId="21" fillId="2" borderId="15" xfId="22" applyNumberFormat="1" applyFont="1" applyFill="1" applyBorder="1" applyProtection="1">
      <protection locked="0"/>
    </xf>
    <xf numFmtId="44" fontId="1" fillId="2" borderId="14" xfId="23" applyNumberFormat="1" applyFont="1" applyFill="1" applyBorder="1" applyProtection="1">
      <protection locked="0"/>
    </xf>
    <xf numFmtId="44" fontId="1" fillId="2" borderId="8" xfId="23" applyNumberFormat="1" applyFont="1" applyFill="1" applyBorder="1" applyProtection="1">
      <protection locked="0"/>
    </xf>
    <xf numFmtId="44" fontId="1" fillId="2" borderId="45" xfId="23" applyNumberFormat="1" applyFont="1" applyFill="1" applyBorder="1" applyProtection="1">
      <protection locked="0"/>
    </xf>
    <xf numFmtId="44" fontId="1" fillId="2" borderId="48" xfId="23" applyNumberFormat="1" applyFont="1" applyFill="1" applyBorder="1" applyProtection="1">
      <protection locked="0"/>
    </xf>
    <xf numFmtId="44" fontId="1" fillId="2" borderId="9" xfId="23" applyNumberFormat="1" applyFont="1" applyFill="1" applyBorder="1" applyProtection="1">
      <protection locked="0"/>
    </xf>
    <xf numFmtId="44" fontId="1" fillId="2" borderId="10" xfId="23" applyNumberFormat="1" applyFont="1" applyFill="1" applyBorder="1" applyProtection="1">
      <protection locked="0"/>
    </xf>
    <xf numFmtId="165" fontId="1" fillId="2" borderId="9" xfId="23" applyNumberFormat="1" applyFont="1" applyFill="1" applyBorder="1" applyProtection="1">
      <protection locked="0"/>
    </xf>
    <xf numFmtId="165" fontId="1" fillId="2" borderId="8" xfId="23" applyNumberFormat="1" applyFont="1" applyFill="1" applyBorder="1" applyProtection="1">
      <protection locked="0"/>
    </xf>
    <xf numFmtId="0" fontId="13" fillId="0" borderId="0" xfId="15" applyFont="1" applyFill="1" applyBorder="1" applyAlignment="1" applyProtection="1">
      <alignment horizontal="center" vertical="center" wrapText="1"/>
    </xf>
    <xf numFmtId="166" fontId="15" fillId="6" borderId="17" xfId="1" applyFont="1" applyFill="1" applyBorder="1" applyAlignment="1" applyProtection="1">
      <alignment horizontal="center" vertical="center"/>
    </xf>
    <xf numFmtId="166" fontId="15" fillId="6" borderId="18" xfId="1" applyFont="1" applyFill="1" applyBorder="1" applyAlignment="1" applyProtection="1">
      <alignment horizontal="center" vertical="center"/>
    </xf>
    <xf numFmtId="166" fontId="15" fillId="6" borderId="19" xfId="1" applyFont="1" applyFill="1" applyBorder="1" applyAlignment="1" applyProtection="1">
      <alignment horizontal="center" vertical="center"/>
    </xf>
    <xf numFmtId="166" fontId="15" fillId="6" borderId="20" xfId="1" applyFont="1" applyFill="1" applyBorder="1" applyAlignment="1" applyProtection="1">
      <alignment horizontal="center" vertical="center"/>
    </xf>
    <xf numFmtId="166" fontId="15" fillId="6" borderId="21" xfId="1" applyFont="1" applyFill="1" applyBorder="1" applyAlignment="1" applyProtection="1">
      <alignment horizontal="center" vertical="center"/>
    </xf>
    <xf numFmtId="166" fontId="15" fillId="6" borderId="22" xfId="1" applyFont="1" applyFill="1" applyBorder="1" applyAlignment="1" applyProtection="1">
      <alignment horizontal="center" vertical="center"/>
    </xf>
    <xf numFmtId="0" fontId="11" fillId="6" borderId="7" xfId="16" applyFont="1" applyFill="1" applyBorder="1" applyAlignment="1" applyProtection="1">
      <alignment horizontal="center" vertical="center" wrapText="1"/>
    </xf>
    <xf numFmtId="0" fontId="11" fillId="6" borderId="16" xfId="16" applyFont="1" applyFill="1" applyBorder="1" applyAlignment="1" applyProtection="1">
      <alignment horizontal="center" vertical="center" wrapText="1"/>
    </xf>
    <xf numFmtId="165" fontId="6" fillId="2" borderId="6" xfId="15" applyNumberFormat="1" applyFont="1" applyFill="1" applyBorder="1" applyAlignment="1" applyProtection="1">
      <alignment horizontal="center" wrapText="1"/>
    </xf>
    <xf numFmtId="165" fontId="9" fillId="2" borderId="6" xfId="16" applyNumberFormat="1" applyFont="1" applyFill="1" applyBorder="1" applyAlignment="1" applyProtection="1">
      <alignment horizontal="center" wrapText="1"/>
    </xf>
    <xf numFmtId="0" fontId="5" fillId="5" borderId="7" xfId="19" applyFont="1" applyFill="1" applyBorder="1" applyAlignment="1" applyProtection="1">
      <alignment horizontal="center" vertical="center" wrapText="1"/>
    </xf>
    <xf numFmtId="0" fontId="6" fillId="2" borderId="6" xfId="15" applyFont="1" applyFill="1" applyBorder="1" applyAlignment="1" applyProtection="1">
      <alignment horizontal="center"/>
    </xf>
    <xf numFmtId="0" fontId="7" fillId="2" borderId="6" xfId="16" applyFont="1" applyFill="1" applyBorder="1" applyAlignment="1" applyProtection="1">
      <alignment horizontal="center"/>
    </xf>
    <xf numFmtId="165" fontId="11" fillId="2" borderId="24" xfId="17" applyNumberFormat="1" applyFont="1" applyFill="1" applyBorder="1" applyAlignment="1" applyProtection="1">
      <alignment horizontal="center"/>
    </xf>
    <xf numFmtId="165" fontId="11" fillId="2" borderId="12" xfId="17" applyNumberFormat="1" applyFont="1" applyFill="1" applyBorder="1" applyAlignment="1" applyProtection="1">
      <alignment horizontal="center"/>
    </xf>
    <xf numFmtId="165" fontId="11" fillId="2" borderId="13" xfId="17" applyNumberFormat="1" applyFont="1" applyFill="1" applyBorder="1" applyAlignment="1" applyProtection="1">
      <alignment horizontal="center"/>
    </xf>
    <xf numFmtId="0" fontId="11" fillId="2" borderId="24" xfId="15" applyFont="1" applyFill="1" applyBorder="1" applyAlignment="1" applyProtection="1">
      <alignment horizontal="center"/>
    </xf>
    <xf numFmtId="0" fontId="11" fillId="2" borderId="12" xfId="15" applyFont="1" applyFill="1" applyBorder="1" applyAlignment="1" applyProtection="1">
      <alignment horizontal="center"/>
    </xf>
    <xf numFmtId="0" fontId="11" fillId="2" borderId="13" xfId="15" applyFont="1" applyFill="1" applyBorder="1" applyAlignment="1" applyProtection="1">
      <alignment horizontal="center"/>
    </xf>
    <xf numFmtId="0" fontId="24" fillId="0" borderId="24" xfId="0" applyFont="1" applyBorder="1" applyAlignment="1" applyProtection="1">
      <alignment horizontal="center"/>
    </xf>
    <xf numFmtId="0" fontId="24" fillId="0" borderId="12" xfId="0" applyFont="1" applyBorder="1" applyAlignment="1" applyProtection="1">
      <alignment horizontal="center"/>
    </xf>
    <xf numFmtId="0" fontId="24" fillId="0" borderId="13" xfId="0" applyFont="1" applyBorder="1" applyAlignment="1" applyProtection="1">
      <alignment horizontal="center"/>
    </xf>
    <xf numFmtId="165" fontId="11" fillId="2" borderId="6" xfId="17" applyNumberFormat="1" applyFont="1" applyFill="1" applyBorder="1" applyAlignment="1" applyProtection="1">
      <alignment horizontal="center"/>
    </xf>
    <xf numFmtId="0" fontId="11" fillId="6" borderId="7" xfId="17" applyFont="1" applyFill="1" applyBorder="1" applyAlignment="1" applyProtection="1">
      <alignment horizontal="center" vertical="center" wrapText="1"/>
    </xf>
    <xf numFmtId="0" fontId="11" fillId="6" borderId="16" xfId="17" applyFont="1" applyFill="1" applyBorder="1" applyAlignment="1" applyProtection="1">
      <alignment horizontal="center" vertical="center" wrapText="1"/>
    </xf>
    <xf numFmtId="0" fontId="11" fillId="2" borderId="6" xfId="17" applyFont="1" applyFill="1" applyBorder="1" applyAlignment="1" applyProtection="1">
      <alignment horizontal="center"/>
    </xf>
    <xf numFmtId="0" fontId="15" fillId="6" borderId="17" xfId="15" applyFont="1" applyFill="1" applyBorder="1" applyAlignment="1" applyProtection="1">
      <alignment horizontal="center" vertical="center"/>
    </xf>
    <xf numFmtId="0" fontId="15" fillId="6" borderId="18" xfId="15" applyFont="1" applyFill="1" applyBorder="1" applyAlignment="1" applyProtection="1">
      <alignment horizontal="center" vertical="center"/>
    </xf>
    <xf numFmtId="0" fontId="15" fillId="6" borderId="19" xfId="15" applyFont="1" applyFill="1" applyBorder="1" applyAlignment="1" applyProtection="1">
      <alignment horizontal="center" vertical="center"/>
    </xf>
    <xf numFmtId="0" fontId="15" fillId="6" borderId="20" xfId="15" applyFont="1" applyFill="1" applyBorder="1" applyAlignment="1" applyProtection="1">
      <alignment horizontal="center" vertical="center"/>
    </xf>
    <xf numFmtId="0" fontId="15" fillId="6" borderId="21" xfId="15" applyFont="1" applyFill="1" applyBorder="1" applyAlignment="1" applyProtection="1">
      <alignment horizontal="center" vertical="center"/>
    </xf>
    <xf numFmtId="0" fontId="15" fillId="6" borderId="22" xfId="15" applyFont="1" applyFill="1" applyBorder="1" applyAlignment="1" applyProtection="1">
      <alignment horizontal="center" vertical="center"/>
    </xf>
    <xf numFmtId="0" fontId="11" fillId="2" borderId="24" xfId="15" applyFont="1" applyFill="1" applyBorder="1" applyAlignment="1" applyProtection="1">
      <alignment horizontal="center"/>
      <protection hidden="1"/>
    </xf>
    <xf numFmtId="0" fontId="11" fillId="2" borderId="12" xfId="15" applyFont="1" applyFill="1" applyBorder="1" applyAlignment="1" applyProtection="1">
      <alignment horizontal="center"/>
      <protection hidden="1"/>
    </xf>
    <xf numFmtId="0" fontId="11" fillId="2" borderId="13" xfId="15" applyFont="1" applyFill="1" applyBorder="1" applyAlignment="1" applyProtection="1">
      <alignment horizontal="center"/>
      <protection hidden="1"/>
    </xf>
    <xf numFmtId="0" fontId="6" fillId="6" borderId="17" xfId="15" applyFont="1" applyFill="1" applyBorder="1" applyAlignment="1" applyProtection="1">
      <alignment horizontal="center" vertical="center"/>
    </xf>
    <xf numFmtId="0" fontId="6" fillId="6" borderId="18" xfId="15" applyFont="1" applyFill="1" applyBorder="1" applyAlignment="1" applyProtection="1">
      <alignment horizontal="center" vertical="center"/>
    </xf>
    <xf numFmtId="0" fontId="6" fillId="6" borderId="19" xfId="15" applyFont="1" applyFill="1" applyBorder="1" applyAlignment="1" applyProtection="1">
      <alignment horizontal="center" vertical="center"/>
    </xf>
    <xf numFmtId="0" fontId="6" fillId="6" borderId="20" xfId="15" applyFont="1" applyFill="1" applyBorder="1" applyAlignment="1" applyProtection="1">
      <alignment horizontal="center" vertical="center"/>
    </xf>
    <xf numFmtId="0" fontId="6" fillId="6" borderId="21" xfId="15" applyFont="1" applyFill="1" applyBorder="1" applyAlignment="1" applyProtection="1">
      <alignment horizontal="center" vertical="center"/>
    </xf>
    <xf numFmtId="0" fontId="6" fillId="6" borderId="22" xfId="15" applyFont="1" applyFill="1" applyBorder="1" applyAlignment="1" applyProtection="1">
      <alignment horizontal="center" vertical="center"/>
    </xf>
    <xf numFmtId="0" fontId="11" fillId="6" borderId="7" xfId="19" applyFont="1" applyFill="1" applyBorder="1" applyAlignment="1" applyProtection="1">
      <alignment horizontal="center" vertical="center" wrapText="1"/>
    </xf>
    <xf numFmtId="0" fontId="11" fillId="6" borderId="16" xfId="19" applyFont="1" applyFill="1" applyBorder="1" applyAlignment="1" applyProtection="1">
      <alignment horizontal="center" vertical="center" wrapText="1"/>
    </xf>
    <xf numFmtId="0" fontId="11" fillId="6" borderId="7" xfId="18" applyFont="1" applyFill="1" applyBorder="1" applyAlignment="1" applyProtection="1">
      <alignment horizontal="center" vertical="center" wrapText="1"/>
    </xf>
    <xf numFmtId="0" fontId="11" fillId="6" borderId="16" xfId="18" applyFont="1" applyFill="1" applyBorder="1" applyAlignment="1" applyProtection="1">
      <alignment horizontal="center" vertical="center" wrapText="1"/>
    </xf>
    <xf numFmtId="165" fontId="11" fillId="2" borderId="6" xfId="15" applyNumberFormat="1" applyFont="1" applyFill="1" applyBorder="1" applyAlignment="1" applyProtection="1">
      <alignment horizontal="center"/>
    </xf>
    <xf numFmtId="165" fontId="2" fillId="2" borderId="6" xfId="18" applyNumberFormat="1" applyFill="1" applyBorder="1" applyAlignment="1" applyProtection="1">
      <alignment horizontal="center"/>
    </xf>
    <xf numFmtId="0" fontId="11" fillId="6" borderId="7" xfId="20" applyFont="1" applyFill="1" applyBorder="1" applyAlignment="1" applyProtection="1">
      <alignment horizontal="center" vertical="center" wrapText="1"/>
    </xf>
    <xf numFmtId="0" fontId="11" fillId="6" borderId="16" xfId="20" applyFont="1" applyFill="1" applyBorder="1" applyAlignment="1" applyProtection="1">
      <alignment horizontal="center" vertical="center" wrapText="1"/>
    </xf>
    <xf numFmtId="0" fontId="11" fillId="2" borderId="6" xfId="15" applyFont="1" applyFill="1" applyBorder="1" applyAlignment="1" applyProtection="1">
      <alignment horizontal="center"/>
    </xf>
    <xf numFmtId="0" fontId="2" fillId="2" borderId="6" xfId="20" applyFill="1" applyBorder="1" applyAlignment="1" applyProtection="1">
      <alignment horizontal="center"/>
    </xf>
    <xf numFmtId="0" fontId="11" fillId="2" borderId="7" xfId="15" applyFont="1" applyFill="1" applyBorder="1" applyAlignment="1" applyProtection="1">
      <alignment horizontal="center"/>
    </xf>
    <xf numFmtId="0" fontId="2" fillId="2" borderId="7" xfId="22" applyFill="1" applyBorder="1" applyAlignment="1" applyProtection="1"/>
    <xf numFmtId="0" fontId="2" fillId="2" borderId="6" xfId="22" applyFill="1" applyBorder="1" applyAlignment="1" applyProtection="1"/>
    <xf numFmtId="0" fontId="11" fillId="6" borderId="7" xfId="22" applyFont="1" applyFill="1" applyBorder="1" applyAlignment="1" applyProtection="1">
      <alignment horizontal="center" vertical="center" wrapText="1"/>
    </xf>
    <xf numFmtId="0" fontId="11" fillId="6" borderId="16" xfId="22" applyFont="1" applyFill="1" applyBorder="1" applyAlignment="1" applyProtection="1">
      <alignment horizontal="center" vertical="center" wrapText="1"/>
    </xf>
    <xf numFmtId="0" fontId="11" fillId="0" borderId="24" xfId="15" applyFont="1" applyFill="1" applyBorder="1" applyAlignment="1" applyProtection="1">
      <alignment horizontal="center" vertical="center" wrapText="1"/>
    </xf>
    <xf numFmtId="0" fontId="11" fillId="0" borderId="12" xfId="15" applyFont="1" applyFill="1" applyBorder="1" applyAlignment="1" applyProtection="1">
      <alignment horizontal="center" vertical="center" wrapText="1"/>
    </xf>
    <xf numFmtId="0" fontId="11" fillId="0" borderId="13" xfId="15" applyFont="1" applyFill="1" applyBorder="1" applyAlignment="1" applyProtection="1">
      <alignment horizontal="center" vertical="center" wrapText="1"/>
    </xf>
    <xf numFmtId="0" fontId="11" fillId="6" borderId="17" xfId="15" applyFont="1" applyFill="1" applyBorder="1" applyAlignment="1" applyProtection="1">
      <alignment horizontal="center" vertical="center"/>
    </xf>
    <xf numFmtId="0" fontId="11" fillId="6" borderId="18" xfId="15" applyFont="1" applyFill="1" applyBorder="1" applyAlignment="1" applyProtection="1">
      <alignment horizontal="center" vertical="center"/>
    </xf>
    <xf numFmtId="0" fontId="11" fillId="6" borderId="19" xfId="15" applyFont="1" applyFill="1" applyBorder="1" applyAlignment="1" applyProtection="1">
      <alignment horizontal="center" vertical="center"/>
    </xf>
    <xf numFmtId="0" fontId="11" fillId="6" borderId="20" xfId="15" applyFont="1" applyFill="1" applyBorder="1" applyAlignment="1" applyProtection="1">
      <alignment horizontal="center" vertical="center"/>
    </xf>
    <xf numFmtId="0" fontId="11" fillId="6" borderId="21" xfId="15" applyFont="1" applyFill="1" applyBorder="1" applyAlignment="1" applyProtection="1">
      <alignment horizontal="center" vertical="center"/>
    </xf>
    <xf numFmtId="0" fontId="11" fillId="6" borderId="22" xfId="15" applyFont="1" applyFill="1" applyBorder="1" applyAlignment="1" applyProtection="1">
      <alignment horizontal="center" vertical="center"/>
    </xf>
    <xf numFmtId="0" fontId="11" fillId="6" borderId="7" xfId="23" applyFont="1" applyFill="1" applyBorder="1" applyAlignment="1" applyProtection="1">
      <alignment horizontal="center" vertical="center" wrapText="1"/>
    </xf>
    <xf numFmtId="0" fontId="11" fillId="6" borderId="16" xfId="23" applyFont="1" applyFill="1" applyBorder="1" applyAlignment="1" applyProtection="1">
      <alignment horizontal="center" vertical="center" wrapText="1"/>
    </xf>
    <xf numFmtId="0" fontId="2" fillId="2" borderId="6" xfId="23" applyFill="1" applyBorder="1" applyAlignment="1" applyProtection="1">
      <alignment horizontal="center"/>
    </xf>
    <xf numFmtId="170" fontId="0" fillId="0" borderId="0" xfId="3" applyNumberFormat="1" applyFont="1" applyFill="1"/>
    <xf numFmtId="170" fontId="1" fillId="2" borderId="15" xfId="15" applyNumberFormat="1" applyFont="1" applyFill="1" applyBorder="1" applyAlignment="1" applyProtection="1">
      <alignment horizontal="left" wrapText="1"/>
      <protection hidden="1"/>
    </xf>
    <xf numFmtId="170" fontId="0" fillId="0" borderId="14" xfId="3" applyNumberFormat="1" applyFont="1" applyFill="1" applyBorder="1" applyProtection="1"/>
    <xf numFmtId="170" fontId="0" fillId="0" borderId="8" xfId="3" applyNumberFormat="1" applyFont="1" applyFill="1" applyBorder="1" applyProtection="1"/>
    <xf numFmtId="170" fontId="0" fillId="0" borderId="15" xfId="3" applyNumberFormat="1" applyFont="1" applyFill="1" applyBorder="1" applyProtection="1"/>
    <xf numFmtId="170" fontId="0" fillId="0" borderId="0" xfId="3" applyNumberFormat="1" applyFont="1"/>
    <xf numFmtId="170" fontId="1" fillId="2" borderId="9" xfId="17" applyNumberFormat="1" applyFont="1" applyFill="1" applyBorder="1" applyProtection="1">
      <protection hidden="1"/>
    </xf>
    <xf numFmtId="170" fontId="1" fillId="2" borderId="8" xfId="17" applyNumberFormat="1" applyFont="1" applyFill="1" applyBorder="1" applyProtection="1">
      <protection hidden="1"/>
    </xf>
    <xf numFmtId="170" fontId="1" fillId="2" borderId="8" xfId="17" applyNumberFormat="1" applyFont="1" applyFill="1" applyBorder="1" applyAlignment="1" applyProtection="1">
      <alignment horizontal="left" wrapText="1"/>
      <protection hidden="1"/>
    </xf>
    <xf numFmtId="170" fontId="1" fillId="2" borderId="15" xfId="17" applyNumberFormat="1" applyFont="1" applyFill="1" applyBorder="1" applyProtection="1">
      <protection hidden="1"/>
    </xf>
    <xf numFmtId="170" fontId="1" fillId="2" borderId="15" xfId="17" applyNumberFormat="1" applyFont="1" applyFill="1" applyBorder="1" applyAlignment="1" applyProtection="1">
      <alignment horizontal="left" wrapText="1"/>
      <protection hidden="1"/>
    </xf>
    <xf numFmtId="170" fontId="1" fillId="2" borderId="14" xfId="17" applyNumberFormat="1" applyFont="1" applyFill="1" applyBorder="1" applyProtection="1">
      <protection hidden="1"/>
    </xf>
    <xf numFmtId="170" fontId="1" fillId="2" borderId="14" xfId="17" applyNumberFormat="1" applyFont="1" applyFill="1" applyBorder="1" applyAlignment="1" applyProtection="1">
      <alignment horizontal="left" wrapText="1"/>
      <protection hidden="1"/>
    </xf>
    <xf numFmtId="170" fontId="1" fillId="2" borderId="10" xfId="17" applyNumberFormat="1" applyFont="1" applyFill="1" applyBorder="1" applyProtection="1">
      <protection hidden="1"/>
    </xf>
    <xf numFmtId="170" fontId="1" fillId="2" borderId="10" xfId="17" applyNumberFormat="1" applyFont="1" applyFill="1" applyBorder="1" applyAlignment="1" applyProtection="1">
      <alignment horizontal="left" wrapText="1"/>
      <protection hidden="1"/>
    </xf>
    <xf numFmtId="170" fontId="1" fillId="2" borderId="27" xfId="17" applyNumberFormat="1" applyFont="1" applyFill="1" applyBorder="1" applyAlignment="1" applyProtection="1">
      <alignment horizontal="left" wrapText="1"/>
      <protection hidden="1"/>
    </xf>
    <xf numFmtId="170" fontId="1" fillId="2" borderId="28" xfId="17" applyNumberFormat="1" applyFont="1" applyFill="1" applyBorder="1" applyAlignment="1" applyProtection="1">
      <alignment horizontal="left" wrapText="1"/>
      <protection hidden="1"/>
    </xf>
    <xf numFmtId="170" fontId="1" fillId="2" borderId="25" xfId="17" applyNumberFormat="1" applyFont="1" applyFill="1" applyBorder="1" applyAlignment="1" applyProtection="1">
      <alignment horizontal="left" wrapText="1"/>
      <protection hidden="1"/>
    </xf>
    <xf numFmtId="170" fontId="1" fillId="2" borderId="26" xfId="17" applyNumberFormat="1" applyFont="1" applyFill="1" applyBorder="1" applyAlignment="1" applyProtection="1">
      <alignment horizontal="left" wrapText="1"/>
      <protection hidden="1"/>
    </xf>
    <xf numFmtId="170" fontId="1" fillId="2" borderId="33" xfId="17" applyNumberFormat="1" applyFont="1" applyFill="1" applyBorder="1" applyAlignment="1" applyProtection="1">
      <alignment horizontal="left" wrapText="1"/>
      <protection hidden="1"/>
    </xf>
    <xf numFmtId="170" fontId="1" fillId="2" borderId="30" xfId="17" applyNumberFormat="1" applyFont="1" applyFill="1" applyBorder="1" applyAlignment="1" applyProtection="1">
      <alignment horizontal="left" wrapText="1"/>
      <protection hidden="1"/>
    </xf>
    <xf numFmtId="170" fontId="1" fillId="2" borderId="34" xfId="17" applyNumberFormat="1" applyFont="1" applyFill="1" applyBorder="1" applyAlignment="1" applyProtection="1">
      <alignment horizontal="left" wrapText="1"/>
      <protection hidden="1"/>
    </xf>
    <xf numFmtId="170" fontId="1" fillId="2" borderId="35" xfId="17" applyNumberFormat="1" applyFont="1" applyFill="1" applyBorder="1" applyAlignment="1" applyProtection="1">
      <alignment horizontal="left" wrapText="1"/>
      <protection hidden="1"/>
    </xf>
    <xf numFmtId="170" fontId="1" fillId="2" borderId="15" xfId="17" applyNumberFormat="1" applyFont="1" applyFill="1" applyBorder="1" applyAlignment="1" applyProtection="1">
      <alignment horizontal="left"/>
      <protection hidden="1"/>
    </xf>
    <xf numFmtId="170" fontId="1" fillId="2" borderId="9" xfId="3" applyNumberFormat="1" applyFont="1" applyFill="1" applyBorder="1" applyProtection="1">
      <protection hidden="1"/>
    </xf>
    <xf numFmtId="170" fontId="1" fillId="4" borderId="9" xfId="3" applyNumberFormat="1" applyFont="1" applyFill="1" applyBorder="1" applyAlignment="1" applyProtection="1">
      <alignment horizontal="left" wrapText="1"/>
      <protection hidden="1"/>
    </xf>
    <xf numFmtId="170" fontId="1" fillId="2" borderId="8" xfId="3" applyNumberFormat="1" applyFont="1" applyFill="1" applyBorder="1" applyProtection="1">
      <protection hidden="1"/>
    </xf>
    <xf numFmtId="170" fontId="1" fillId="2" borderId="8" xfId="3" applyNumberFormat="1" applyFont="1" applyFill="1" applyBorder="1" applyAlignment="1" applyProtection="1">
      <alignment horizontal="left" wrapText="1"/>
      <protection hidden="1"/>
    </xf>
    <xf numFmtId="170" fontId="1" fillId="2" borderId="8" xfId="16" applyNumberFormat="1" applyFont="1" applyFill="1" applyBorder="1" applyProtection="1">
      <protection hidden="1"/>
    </xf>
    <xf numFmtId="170" fontId="1" fillId="2" borderId="8" xfId="16" applyNumberFormat="1" applyFont="1" applyFill="1" applyBorder="1" applyAlignment="1" applyProtection="1">
      <alignment horizontal="left" wrapText="1"/>
      <protection hidden="1"/>
    </xf>
    <xf numFmtId="170" fontId="1" fillId="2" borderId="15" xfId="16" applyNumberFormat="1" applyFont="1" applyFill="1" applyBorder="1" applyProtection="1">
      <protection hidden="1"/>
    </xf>
    <xf numFmtId="170" fontId="1" fillId="2" borderId="15" xfId="16" applyNumberFormat="1" applyFont="1" applyFill="1" applyBorder="1" applyAlignment="1" applyProtection="1">
      <alignment horizontal="left" wrapText="1"/>
      <protection hidden="1"/>
    </xf>
    <xf numFmtId="170" fontId="1" fillId="2" borderId="14" xfId="19" applyNumberFormat="1" applyFont="1" applyFill="1" applyBorder="1" applyProtection="1">
      <protection hidden="1"/>
    </xf>
    <xf numFmtId="170" fontId="1" fillId="2" borderId="14" xfId="19" applyNumberFormat="1" applyFont="1" applyFill="1" applyBorder="1" applyAlignment="1" applyProtection="1">
      <alignment horizontal="left" wrapText="1"/>
      <protection hidden="1"/>
    </xf>
    <xf numFmtId="170" fontId="1" fillId="2" borderId="8" xfId="19" applyNumberFormat="1" applyFont="1" applyFill="1" applyBorder="1" applyProtection="1">
      <protection hidden="1"/>
    </xf>
    <xf numFmtId="170" fontId="1" fillId="2" borderId="8" xfId="19" applyNumberFormat="1" applyFont="1" applyFill="1" applyBorder="1" applyAlignment="1" applyProtection="1">
      <alignment horizontal="left" wrapText="1"/>
      <protection hidden="1"/>
    </xf>
    <xf numFmtId="170" fontId="1" fillId="2" borderId="15" xfId="19" applyNumberFormat="1" applyFont="1" applyFill="1" applyBorder="1" applyProtection="1">
      <protection hidden="1"/>
    </xf>
    <xf numFmtId="170" fontId="1" fillId="2" borderId="15" xfId="19" applyNumberFormat="1" applyFont="1" applyFill="1" applyBorder="1" applyAlignment="1" applyProtection="1">
      <alignment horizontal="left" wrapText="1"/>
      <protection hidden="1"/>
    </xf>
    <xf numFmtId="170" fontId="0" fillId="0" borderId="14" xfId="3" applyNumberFormat="1" applyFont="1" applyBorder="1" applyProtection="1"/>
    <xf numFmtId="170" fontId="0" fillId="0" borderId="8" xfId="3" applyNumberFormat="1" applyFont="1" applyBorder="1" applyProtection="1"/>
    <xf numFmtId="170" fontId="0" fillId="0" borderId="15" xfId="3" applyNumberFormat="1" applyFont="1" applyBorder="1" applyProtection="1"/>
    <xf numFmtId="170" fontId="0" fillId="0" borderId="45" xfId="3" applyNumberFormat="1" applyFont="1" applyBorder="1" applyProtection="1"/>
    <xf numFmtId="170" fontId="1" fillId="2" borderId="45" xfId="19" applyNumberFormat="1" applyFont="1" applyFill="1" applyBorder="1" applyProtection="1">
      <protection hidden="1"/>
    </xf>
    <xf numFmtId="170" fontId="1" fillId="2" borderId="45" xfId="19" applyNumberFormat="1" applyFont="1" applyFill="1" applyBorder="1" applyAlignment="1" applyProtection="1">
      <alignment horizontal="left" wrapText="1"/>
      <protection hidden="1"/>
    </xf>
    <xf numFmtId="170" fontId="0" fillId="0" borderId="9" xfId="3" applyNumberFormat="1" applyFont="1" applyBorder="1" applyProtection="1"/>
    <xf numFmtId="170" fontId="1" fillId="2" borderId="9" xfId="19" applyNumberFormat="1" applyFont="1" applyFill="1" applyBorder="1" applyProtection="1">
      <protection hidden="1"/>
    </xf>
    <xf numFmtId="170" fontId="1" fillId="2" borderId="9" xfId="19" applyNumberFormat="1" applyFont="1" applyFill="1" applyBorder="1" applyAlignment="1" applyProtection="1">
      <alignment horizontal="left" wrapText="1"/>
      <protection hidden="1"/>
    </xf>
    <xf numFmtId="170" fontId="0" fillId="0" borderId="46" xfId="3" applyNumberFormat="1" applyFont="1" applyBorder="1" applyProtection="1"/>
    <xf numFmtId="170" fontId="1" fillId="2" borderId="46" xfId="19" applyNumberFormat="1" applyFont="1" applyFill="1" applyBorder="1" applyProtection="1">
      <protection hidden="1"/>
    </xf>
    <xf numFmtId="170" fontId="1" fillId="2" borderId="46" xfId="19" applyNumberFormat="1" applyFont="1" applyFill="1" applyBorder="1" applyAlignment="1" applyProtection="1">
      <alignment horizontal="left" wrapText="1"/>
      <protection hidden="1"/>
    </xf>
    <xf numFmtId="170" fontId="0" fillId="0" borderId="31" xfId="3" applyNumberFormat="1" applyFont="1" applyBorder="1" applyProtection="1"/>
    <xf numFmtId="170" fontId="1" fillId="2" borderId="31" xfId="19" applyNumberFormat="1" applyFont="1" applyFill="1" applyBorder="1" applyProtection="1">
      <protection hidden="1"/>
    </xf>
    <xf numFmtId="170" fontId="1" fillId="2" borderId="31" xfId="19" applyNumberFormat="1" applyFont="1" applyFill="1" applyBorder="1" applyAlignment="1" applyProtection="1">
      <alignment horizontal="left" wrapText="1"/>
      <protection hidden="1"/>
    </xf>
    <xf numFmtId="170" fontId="0" fillId="0" borderId="48" xfId="3" applyNumberFormat="1" applyFont="1" applyBorder="1" applyProtection="1"/>
    <xf numFmtId="170" fontId="1" fillId="2" borderId="48" xfId="19" applyNumberFormat="1" applyFont="1" applyFill="1" applyBorder="1" applyProtection="1">
      <protection hidden="1"/>
    </xf>
    <xf numFmtId="170" fontId="1" fillId="2" borderId="48" xfId="19" applyNumberFormat="1" applyFont="1" applyFill="1" applyBorder="1" applyAlignment="1" applyProtection="1">
      <alignment horizontal="left" wrapText="1"/>
      <protection hidden="1"/>
    </xf>
    <xf numFmtId="170" fontId="1" fillId="2" borderId="46" xfId="18" applyNumberFormat="1" applyFont="1" applyFill="1" applyBorder="1" applyProtection="1">
      <protection hidden="1"/>
    </xf>
    <xf numFmtId="170" fontId="1" fillId="2" borderId="46" xfId="18" applyNumberFormat="1" applyFont="1" applyFill="1" applyBorder="1" applyAlignment="1" applyProtection="1">
      <alignment horizontal="left" wrapText="1"/>
      <protection hidden="1"/>
    </xf>
    <xf numFmtId="170" fontId="1" fillId="2" borderId="48" xfId="18" applyNumberFormat="1" applyFont="1" applyFill="1" applyBorder="1" applyProtection="1">
      <protection hidden="1"/>
    </xf>
    <xf numFmtId="170" fontId="1" fillId="2" borderId="48" xfId="18" applyNumberFormat="1" applyFont="1" applyFill="1" applyBorder="1" applyAlignment="1" applyProtection="1">
      <alignment horizontal="left" wrapText="1"/>
      <protection hidden="1"/>
    </xf>
    <xf numFmtId="170" fontId="1" fillId="2" borderId="8" xfId="18" applyNumberFormat="1" applyFont="1" applyFill="1" applyBorder="1" applyProtection="1">
      <protection hidden="1"/>
    </xf>
    <xf numFmtId="170" fontId="1" fillId="2" borderId="8" xfId="18" applyNumberFormat="1" applyFont="1" applyFill="1" applyBorder="1" applyAlignment="1" applyProtection="1">
      <alignment horizontal="left" wrapText="1"/>
      <protection hidden="1"/>
    </xf>
    <xf numFmtId="170" fontId="1" fillId="2" borderId="45" xfId="18" applyNumberFormat="1" applyFont="1" applyFill="1" applyBorder="1" applyProtection="1">
      <protection hidden="1"/>
    </xf>
    <xf numFmtId="170" fontId="1" fillId="2" borderId="45" xfId="18" applyNumberFormat="1" applyFont="1" applyFill="1" applyBorder="1" applyAlignment="1" applyProtection="1">
      <alignment horizontal="left" wrapText="1"/>
      <protection hidden="1"/>
    </xf>
    <xf numFmtId="170" fontId="1" fillId="2" borderId="9" xfId="18" applyNumberFormat="1" applyFont="1" applyFill="1" applyBorder="1" applyProtection="1">
      <protection hidden="1"/>
    </xf>
    <xf numFmtId="170" fontId="1" fillId="2" borderId="9" xfId="18" applyNumberFormat="1" applyFont="1" applyFill="1" applyBorder="1" applyAlignment="1" applyProtection="1">
      <alignment horizontal="left" wrapText="1"/>
      <protection hidden="1"/>
    </xf>
    <xf numFmtId="170" fontId="1" fillId="4" borderId="15" xfId="18" applyNumberFormat="1" applyFont="1" applyFill="1" applyBorder="1" applyProtection="1"/>
    <xf numFmtId="170" fontId="1" fillId="2" borderId="15" xfId="18" applyNumberFormat="1" applyFont="1" applyFill="1" applyBorder="1" applyAlignment="1" applyProtection="1">
      <alignment horizontal="left" wrapText="1"/>
      <protection hidden="1"/>
    </xf>
    <xf numFmtId="170" fontId="1" fillId="2" borderId="15" xfId="18" applyNumberFormat="1" applyFont="1" applyFill="1" applyBorder="1" applyProtection="1">
      <protection hidden="1"/>
    </xf>
    <xf numFmtId="170" fontId="1" fillId="2" borderId="8" xfId="20" applyNumberFormat="1" applyFont="1" applyFill="1" applyBorder="1" applyProtection="1">
      <protection hidden="1"/>
    </xf>
    <xf numFmtId="170" fontId="1" fillId="2" borderId="8" xfId="20" applyNumberFormat="1" applyFont="1" applyFill="1" applyBorder="1" applyAlignment="1" applyProtection="1">
      <alignment horizontal="left" wrapText="1"/>
      <protection hidden="1"/>
    </xf>
    <xf numFmtId="170" fontId="1" fillId="2" borderId="15" xfId="20" applyNumberFormat="1" applyFont="1" applyFill="1" applyBorder="1" applyProtection="1">
      <protection hidden="1"/>
    </xf>
    <xf numFmtId="170" fontId="1" fillId="2" borderId="15" xfId="20" applyNumberFormat="1" applyFont="1" applyFill="1" applyBorder="1" applyAlignment="1" applyProtection="1">
      <alignment horizontal="left" wrapText="1"/>
      <protection hidden="1"/>
    </xf>
    <xf numFmtId="170" fontId="0" fillId="0" borderId="32" xfId="3" applyNumberFormat="1" applyFont="1" applyBorder="1" applyProtection="1"/>
    <xf numFmtId="170" fontId="21" fillId="2" borderId="32" xfId="22" applyNumberFormat="1" applyFont="1" applyFill="1" applyBorder="1" applyProtection="1">
      <protection hidden="1"/>
    </xf>
    <xf numFmtId="170" fontId="21" fillId="2" borderId="32" xfId="22" applyNumberFormat="1" applyFont="1" applyFill="1" applyBorder="1" applyAlignment="1" applyProtection="1">
      <alignment horizontal="left" wrapText="1"/>
      <protection hidden="1"/>
    </xf>
    <xf numFmtId="170" fontId="21" fillId="2" borderId="48" xfId="22" applyNumberFormat="1" applyFont="1" applyFill="1" applyBorder="1" applyProtection="1">
      <protection hidden="1"/>
    </xf>
    <xf numFmtId="170" fontId="21" fillId="2" borderId="48" xfId="22" applyNumberFormat="1" applyFont="1" applyFill="1" applyBorder="1" applyAlignment="1" applyProtection="1">
      <alignment horizontal="left" wrapText="1"/>
      <protection hidden="1"/>
    </xf>
    <xf numFmtId="170" fontId="21" fillId="2" borderId="8" xfId="22" applyNumberFormat="1" applyFont="1" applyFill="1" applyBorder="1" applyProtection="1">
      <protection hidden="1"/>
    </xf>
    <xf numFmtId="170" fontId="21" fillId="2" borderId="8" xfId="22" applyNumberFormat="1" applyFont="1" applyFill="1" applyBorder="1" applyAlignment="1" applyProtection="1">
      <alignment horizontal="left" wrapText="1"/>
      <protection hidden="1"/>
    </xf>
    <xf numFmtId="170" fontId="21" fillId="2" borderId="45" xfId="22" applyNumberFormat="1" applyFont="1" applyFill="1" applyBorder="1" applyProtection="1">
      <protection hidden="1"/>
    </xf>
    <xf numFmtId="170" fontId="21" fillId="2" borderId="45" xfId="22" applyNumberFormat="1" applyFont="1" applyFill="1" applyBorder="1" applyAlignment="1" applyProtection="1">
      <alignment horizontal="left" wrapText="1"/>
      <protection hidden="1"/>
    </xf>
    <xf numFmtId="170" fontId="21" fillId="2" borderId="9" xfId="22" applyNumberFormat="1" applyFont="1" applyFill="1" applyBorder="1" applyProtection="1">
      <protection hidden="1"/>
    </xf>
    <xf numFmtId="170" fontId="21" fillId="2" borderId="9" xfId="22" applyNumberFormat="1" applyFont="1" applyFill="1" applyBorder="1" applyAlignment="1" applyProtection="1">
      <alignment horizontal="left" wrapText="1"/>
      <protection hidden="1"/>
    </xf>
    <xf numFmtId="170" fontId="21" fillId="2" borderId="15" xfId="22" applyNumberFormat="1" applyFont="1" applyFill="1" applyBorder="1" applyProtection="1">
      <protection hidden="1"/>
    </xf>
    <xf numFmtId="170" fontId="21" fillId="2" borderId="15" xfId="22" applyNumberFormat="1" applyFont="1" applyFill="1" applyBorder="1" applyAlignment="1" applyProtection="1">
      <alignment horizontal="left" wrapText="1"/>
      <protection hidden="1"/>
    </xf>
    <xf numFmtId="170" fontId="1" fillId="2" borderId="14" xfId="23" applyNumberFormat="1" applyFont="1" applyFill="1" applyBorder="1" applyProtection="1">
      <protection hidden="1"/>
    </xf>
    <xf numFmtId="170" fontId="1" fillId="2" borderId="14" xfId="23" applyNumberFormat="1" applyFont="1" applyFill="1" applyBorder="1" applyAlignment="1" applyProtection="1">
      <alignment horizontal="left" wrapText="1"/>
      <protection hidden="1"/>
    </xf>
    <xf numFmtId="170" fontId="1" fillId="2" borderId="8" xfId="23" applyNumberFormat="1" applyFont="1" applyFill="1" applyBorder="1" applyProtection="1">
      <protection hidden="1"/>
    </xf>
    <xf numFmtId="170" fontId="1" fillId="2" borderId="8" xfId="23" applyNumberFormat="1" applyFont="1" applyFill="1" applyBorder="1" applyAlignment="1" applyProtection="1">
      <alignment horizontal="left" wrapText="1"/>
      <protection hidden="1"/>
    </xf>
    <xf numFmtId="170" fontId="1" fillId="2" borderId="45" xfId="23" applyNumberFormat="1" applyFont="1" applyFill="1" applyBorder="1" applyProtection="1">
      <protection hidden="1"/>
    </xf>
    <xf numFmtId="170" fontId="1" fillId="2" borderId="45" xfId="23" applyNumberFormat="1" applyFont="1" applyFill="1" applyBorder="1" applyAlignment="1" applyProtection="1">
      <alignment horizontal="left" wrapText="1"/>
      <protection hidden="1"/>
    </xf>
    <xf numFmtId="170" fontId="1" fillId="2" borderId="48" xfId="23" applyNumberFormat="1" applyFont="1" applyFill="1" applyBorder="1" applyProtection="1">
      <protection hidden="1"/>
    </xf>
    <xf numFmtId="170" fontId="1" fillId="2" borderId="48" xfId="23" applyNumberFormat="1" applyFont="1" applyFill="1" applyBorder="1" applyAlignment="1" applyProtection="1">
      <alignment horizontal="left" wrapText="1"/>
      <protection hidden="1"/>
    </xf>
    <xf numFmtId="170" fontId="1" fillId="2" borderId="9" xfId="23" applyNumberFormat="1" applyFont="1" applyFill="1" applyBorder="1" applyProtection="1">
      <protection hidden="1"/>
    </xf>
    <xf numFmtId="170" fontId="1" fillId="2" borderId="9" xfId="23" applyNumberFormat="1" applyFont="1" applyFill="1" applyBorder="1" applyAlignment="1" applyProtection="1">
      <alignment horizontal="left" wrapText="1"/>
      <protection hidden="1"/>
    </xf>
    <xf numFmtId="170" fontId="1" fillId="2" borderId="10" xfId="23" applyNumberFormat="1" applyFont="1" applyFill="1" applyBorder="1" applyProtection="1">
      <protection hidden="1"/>
    </xf>
    <xf numFmtId="170" fontId="1" fillId="2" borderId="10" xfId="23" applyNumberFormat="1" applyFont="1" applyFill="1" applyBorder="1" applyAlignment="1" applyProtection="1">
      <alignment horizontal="left" wrapText="1"/>
      <protection hidden="1"/>
    </xf>
    <xf numFmtId="170" fontId="0" fillId="0" borderId="45" xfId="3" applyNumberFormat="1" applyFont="1" applyFill="1" applyBorder="1" applyProtection="1"/>
    <xf numFmtId="170" fontId="0" fillId="0" borderId="9" xfId="3" applyNumberFormat="1" applyFont="1" applyFill="1" applyBorder="1" applyProtection="1"/>
    <xf numFmtId="170" fontId="1" fillId="2" borderId="8" xfId="3" applyNumberFormat="1" applyFont="1" applyFill="1" applyBorder="1" applyAlignment="1" applyProtection="1">
      <alignment horizontal="left" wrapText="1"/>
      <protection hidden="1"/>
    </xf>
  </cellXfs>
  <cellStyles count="27">
    <cellStyle name="Comma" xfId="1" builtinId="3"/>
    <cellStyle name="Currency" xfId="3" builtinId="4"/>
    <cellStyle name="Currency 2" xfId="25"/>
    <cellStyle name="Millares 2" xfId="2"/>
    <cellStyle name="Moneda 10" xfId="4"/>
    <cellStyle name="Moneda 11" xfId="5"/>
    <cellStyle name="Moneda 13" xfId="6"/>
    <cellStyle name="Moneda 14" xfId="7"/>
    <cellStyle name="Moneda 15" xfId="8"/>
    <cellStyle name="Moneda 5" xfId="9"/>
    <cellStyle name="Moneda 7" xfId="10"/>
    <cellStyle name="Moneda 8" xfId="11"/>
    <cellStyle name="Moneda 9" xfId="12"/>
    <cellStyle name="Moneda_1-CobresDesnudos" xfId="13"/>
    <cellStyle name="Moneda_3-ControlInst" xfId="14"/>
    <cellStyle name="Normal" xfId="0" builtinId="0"/>
    <cellStyle name="Normal 2" xfId="15"/>
    <cellStyle name="Normal 3" xfId="26"/>
    <cellStyle name="Normal_1-CobresDesnudos" xfId="16"/>
    <cellStyle name="Normal_2-CobresAislados" xfId="17"/>
    <cellStyle name="Normal_3-ControlInst" xfId="18"/>
    <cellStyle name="Normal_4-CondCUFlex" xfId="19"/>
    <cellStyle name="Normal_6-AluminioDesnudo" xfId="20"/>
    <cellStyle name="Normal_7-AluminioAislado" xfId="21"/>
    <cellStyle name="Normal_8-MultiplesAlumnio" xfId="22"/>
    <cellStyle name="Normal_9-AlamMagneto" xfId="23"/>
    <cellStyle name="Percent" xfId="24" builtinId="5"/>
  </cellStyles>
  <dxfs count="0"/>
  <tableStyles count="0" defaultTableStyle="TableStyleMedium9" defaultPivotStyle="PivotStyleLight16"/>
  <colors>
    <mruColors>
      <color rgb="FF009E49"/>
      <color rgb="FFB82C00"/>
      <color rgb="FFBC2D00"/>
      <color rgb="FFB42B00"/>
      <color rgb="FFC02E00"/>
      <color rgb="FFC42F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onductoresDeMTAislados!A1"/><Relationship Id="rId13" Type="http://schemas.openxmlformats.org/officeDocument/2006/relationships/image" Target="../media/image3.png"/><Relationship Id="rId3" Type="http://schemas.openxmlformats.org/officeDocument/2006/relationships/hyperlink" Target="#ConductoresDeCuDesnudo!A1"/><Relationship Id="rId7" Type="http://schemas.openxmlformats.org/officeDocument/2006/relationships/hyperlink" Target="#ConductoresDeAlMultiplex!A1"/><Relationship Id="rId12" Type="http://schemas.openxmlformats.org/officeDocument/2006/relationships/image" Target="../media/image2.png"/><Relationship Id="rId17" Type="http://schemas.openxmlformats.org/officeDocument/2006/relationships/hyperlink" Target="#ConductoresDeAlCubiertos!A1"/><Relationship Id="rId2" Type="http://schemas.openxmlformats.org/officeDocument/2006/relationships/hyperlink" Target="#'alumninio ddo'!C10"/><Relationship Id="rId16" Type="http://schemas.openxmlformats.org/officeDocument/2006/relationships/hyperlink" Target="#ConductoresDeAcero!A1"/><Relationship Id="rId1" Type="http://schemas.openxmlformats.org/officeDocument/2006/relationships/hyperlink" Target="#'cobre ddo'!C10"/><Relationship Id="rId6" Type="http://schemas.openxmlformats.org/officeDocument/2006/relationships/hyperlink" Target="#CablesDeInstrumentaci&#243;n!A1"/><Relationship Id="rId11" Type="http://schemas.openxmlformats.org/officeDocument/2006/relationships/image" Target="../media/image1.jpeg"/><Relationship Id="rId5" Type="http://schemas.openxmlformats.org/officeDocument/2006/relationships/hyperlink" Target="#ConductoresDeCuFlexible!A1"/><Relationship Id="rId15" Type="http://schemas.openxmlformats.org/officeDocument/2006/relationships/image" Target="../media/image5.png"/><Relationship Id="rId10" Type="http://schemas.openxmlformats.org/officeDocument/2006/relationships/hyperlink" Target="#'condiciones comerciales'!A1"/><Relationship Id="rId4" Type="http://schemas.openxmlformats.org/officeDocument/2006/relationships/hyperlink" Target="#ConductoresAisladoBT!A1"/><Relationship Id="rId9" Type="http://schemas.openxmlformats.org/officeDocument/2006/relationships/hyperlink" Target="#ConductoresDeAlDesnudo!A1"/><Relationship Id="rId1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#'LISTA DE PRECIOS No. 66'!A1"/><Relationship Id="rId1" Type="http://schemas.openxmlformats.org/officeDocument/2006/relationships/image" Target="../media/image1.jpeg"/><Relationship Id="rId5" Type="http://schemas.microsoft.com/office/2007/relationships/hdphoto" Target="../media/hdphoto1.wdp"/><Relationship Id="rId4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#'LISTA DE PRECIOS No. 66'!A1"/><Relationship Id="rId1" Type="http://schemas.openxmlformats.org/officeDocument/2006/relationships/image" Target="../media/image1.jpe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LISTA DE PRECIOS No. 66'!A1"/><Relationship Id="rId2" Type="http://schemas.openxmlformats.org/officeDocument/2006/relationships/image" Target="../media/image6.jpeg"/><Relationship Id="rId1" Type="http://schemas.openxmlformats.org/officeDocument/2006/relationships/image" Target="../media/image1.jpe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LISTA DE PRECIOS No. 66'!A1"/><Relationship Id="rId2" Type="http://schemas.openxmlformats.org/officeDocument/2006/relationships/image" Target="../media/image8.png"/><Relationship Id="rId1" Type="http://schemas.openxmlformats.org/officeDocument/2006/relationships/image" Target="../media/image1.jpe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#'LISTA DE PRECIOS No. 66'!A1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#'LISTA DE PRECIOS No. 66'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#'LISTA DE PRECIOS No. 66'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#'LISTA DE PRECIOS No. 66'!A1"/><Relationship Id="rId1" Type="http://schemas.openxmlformats.org/officeDocument/2006/relationships/image" Target="../media/image1.jpeg"/><Relationship Id="rId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#'LISTA DE PRECIOS No. 66'!A1"/><Relationship Id="rId1" Type="http://schemas.openxmlformats.org/officeDocument/2006/relationships/image" Target="../media/image1.jpe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375588</xdr:colOff>
      <xdr:row>1</xdr:row>
      <xdr:rowOff>95250</xdr:rowOff>
    </xdr:from>
    <xdr:to>
      <xdr:col>13</xdr:col>
      <xdr:colOff>6494</xdr:colOff>
      <xdr:row>39</xdr:row>
      <xdr:rowOff>36840</xdr:rowOff>
    </xdr:to>
    <xdr:sp macro="" textlink="">
      <xdr:nvSpPr>
        <xdr:cNvPr id="19" name="4 Rectángulo"/>
        <xdr:cNvSpPr/>
      </xdr:nvSpPr>
      <xdr:spPr>
        <a:xfrm>
          <a:off x="1137588" y="261938"/>
          <a:ext cx="8774906" cy="627571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353699</xdr:colOff>
      <xdr:row>33</xdr:row>
      <xdr:rowOff>27964</xdr:rowOff>
    </xdr:from>
    <xdr:to>
      <xdr:col>13</xdr:col>
      <xdr:colOff>15995</xdr:colOff>
      <xdr:row>39</xdr:row>
      <xdr:rowOff>41529</xdr:rowOff>
    </xdr:to>
    <xdr:sp macro="" textlink="">
      <xdr:nvSpPr>
        <xdr:cNvPr id="21" name="8 Rectángulo"/>
        <xdr:cNvSpPr/>
      </xdr:nvSpPr>
      <xdr:spPr>
        <a:xfrm>
          <a:off x="1115699" y="5266714"/>
          <a:ext cx="8806296" cy="966065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458931</xdr:colOff>
      <xdr:row>12</xdr:row>
      <xdr:rowOff>137063</xdr:rowOff>
    </xdr:from>
    <xdr:to>
      <xdr:col>5</xdr:col>
      <xdr:colOff>348406</xdr:colOff>
      <xdr:row>15</xdr:row>
      <xdr:rowOff>3495</xdr:rowOff>
    </xdr:to>
    <xdr:sp macro="" textlink="">
      <xdr:nvSpPr>
        <xdr:cNvPr id="26" name="11 Rectángulo redondeado">
          <a:hlinkClick xmlns:r="http://schemas.openxmlformats.org/officeDocument/2006/relationships" r:id="rId3"/>
        </xdr:cNvPr>
        <xdr:cNvSpPr/>
      </xdr:nvSpPr>
      <xdr:spPr>
        <a:xfrm>
          <a:off x="1982931" y="2111336"/>
          <a:ext cx="2175475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424297</xdr:colOff>
      <xdr:row>15</xdr:row>
      <xdr:rowOff>161270</xdr:rowOff>
    </xdr:from>
    <xdr:to>
      <xdr:col>5</xdr:col>
      <xdr:colOff>357067</xdr:colOff>
      <xdr:row>18</xdr:row>
      <xdr:rowOff>27702</xdr:rowOff>
    </xdr:to>
    <xdr:sp macro="" textlink="">
      <xdr:nvSpPr>
        <xdr:cNvPr id="27" name="12 Rectángulo redondeado">
          <a:hlinkClick xmlns:r="http://schemas.openxmlformats.org/officeDocument/2006/relationships" r:id="rId4"/>
        </xdr:cNvPr>
        <xdr:cNvSpPr/>
      </xdr:nvSpPr>
      <xdr:spPr>
        <a:xfrm>
          <a:off x="1948297" y="2629111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aislados</a:t>
          </a:r>
          <a:r>
            <a:rPr lang="es-ES" sz="11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para baja tensión</a:t>
          </a:r>
          <a:endParaRPr lang="es-ES" sz="11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441614</xdr:colOff>
      <xdr:row>19</xdr:row>
      <xdr:rowOff>44743</xdr:rowOff>
    </xdr:from>
    <xdr:to>
      <xdr:col>5</xdr:col>
      <xdr:colOff>374384</xdr:colOff>
      <xdr:row>21</xdr:row>
      <xdr:rowOff>75698</xdr:rowOff>
    </xdr:to>
    <xdr:sp macro="" textlink="">
      <xdr:nvSpPr>
        <xdr:cNvPr id="28" name="13 Rectángulo redondeado">
          <a:hlinkClick xmlns:r="http://schemas.openxmlformats.org/officeDocument/2006/relationships" r:id="rId5"/>
        </xdr:cNvPr>
        <xdr:cNvSpPr/>
      </xdr:nvSpPr>
      <xdr:spPr>
        <a:xfrm>
          <a:off x="1965614" y="317067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2</xdr:col>
      <xdr:colOff>432956</xdr:colOff>
      <xdr:row>22</xdr:row>
      <xdr:rowOff>100955</xdr:rowOff>
    </xdr:from>
    <xdr:to>
      <xdr:col>5</xdr:col>
      <xdr:colOff>365726</xdr:colOff>
      <xdr:row>24</xdr:row>
      <xdr:rowOff>131910</xdr:rowOff>
    </xdr:to>
    <xdr:sp macro="" textlink="">
      <xdr:nvSpPr>
        <xdr:cNvPr id="29" name="14 Rectángulo redondeado">
          <a:hlinkClick xmlns:r="http://schemas.openxmlformats.org/officeDocument/2006/relationships" r:id="rId6"/>
        </xdr:cNvPr>
        <xdr:cNvSpPr/>
      </xdr:nvSpPr>
      <xdr:spPr>
        <a:xfrm>
          <a:off x="1956956" y="372045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Cables de instrumentación</a:t>
          </a:r>
        </a:p>
      </xdr:txBody>
    </xdr:sp>
    <xdr:clientData/>
  </xdr:twoCellAnchor>
  <xdr:twoCellAnchor>
    <xdr:from>
      <xdr:col>5</xdr:col>
      <xdr:colOff>645588</xdr:colOff>
      <xdr:row>19</xdr:row>
      <xdr:rowOff>50153</xdr:rowOff>
    </xdr:from>
    <xdr:to>
      <xdr:col>8</xdr:col>
      <xdr:colOff>578358</xdr:colOff>
      <xdr:row>21</xdr:row>
      <xdr:rowOff>81108</xdr:rowOff>
    </xdr:to>
    <xdr:sp macro="" textlink="">
      <xdr:nvSpPr>
        <xdr:cNvPr id="32" name="17 Rectángulo redondeado">
          <a:hlinkClick xmlns:r="http://schemas.openxmlformats.org/officeDocument/2006/relationships" r:id="rId7"/>
        </xdr:cNvPr>
        <xdr:cNvSpPr/>
      </xdr:nvSpPr>
      <xdr:spPr>
        <a:xfrm>
          <a:off x="4455588" y="317608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aluminio múltiplex</a:t>
          </a:r>
        </a:p>
      </xdr:txBody>
    </xdr:sp>
    <xdr:clientData/>
  </xdr:twoCellAnchor>
  <xdr:twoCellAnchor>
    <xdr:from>
      <xdr:col>9</xdr:col>
      <xdr:colOff>60614</xdr:colOff>
      <xdr:row>12</xdr:row>
      <xdr:rowOff>132735</xdr:rowOff>
    </xdr:from>
    <xdr:to>
      <xdr:col>12</xdr:col>
      <xdr:colOff>16836</xdr:colOff>
      <xdr:row>14</xdr:row>
      <xdr:rowOff>163690</xdr:rowOff>
    </xdr:to>
    <xdr:sp macro="" textlink="">
      <xdr:nvSpPr>
        <xdr:cNvPr id="33" name="19 Rectángulo redondeado">
          <a:hlinkClick xmlns:r="http://schemas.openxmlformats.org/officeDocument/2006/relationships" r:id="rId8"/>
        </xdr:cNvPr>
        <xdr:cNvSpPr/>
      </xdr:nvSpPr>
      <xdr:spPr>
        <a:xfrm>
          <a:off x="6918614" y="2107008"/>
          <a:ext cx="2242222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de </a:t>
          </a:r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media tensión aislados</a:t>
          </a:r>
        </a:p>
      </xdr:txBody>
    </xdr:sp>
    <xdr:clientData/>
  </xdr:twoCellAnchor>
  <xdr:twoCellAnchor>
    <xdr:from>
      <xdr:col>5</xdr:col>
      <xdr:colOff>632114</xdr:colOff>
      <xdr:row>12</xdr:row>
      <xdr:rowOff>121911</xdr:rowOff>
    </xdr:from>
    <xdr:to>
      <xdr:col>8</xdr:col>
      <xdr:colOff>561040</xdr:colOff>
      <xdr:row>14</xdr:row>
      <xdr:rowOff>152866</xdr:rowOff>
    </xdr:to>
    <xdr:sp macro="" textlink="">
      <xdr:nvSpPr>
        <xdr:cNvPr id="30" name="15 Rectángulo redondeado">
          <a:hlinkClick xmlns:r="http://schemas.openxmlformats.org/officeDocument/2006/relationships" r:id="rId9"/>
        </xdr:cNvPr>
        <xdr:cNvSpPr/>
      </xdr:nvSpPr>
      <xdr:spPr>
        <a:xfrm>
          <a:off x="4442114" y="2096184"/>
          <a:ext cx="2214926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7</xdr:col>
      <xdr:colOff>592046</xdr:colOff>
      <xdr:row>22</xdr:row>
      <xdr:rowOff>102653</xdr:rowOff>
    </xdr:from>
    <xdr:to>
      <xdr:col>10</xdr:col>
      <xdr:colOff>519545</xdr:colOff>
      <xdr:row>24</xdr:row>
      <xdr:rowOff>128802</xdr:rowOff>
    </xdr:to>
    <xdr:sp macro="" textlink="">
      <xdr:nvSpPr>
        <xdr:cNvPr id="39" name="38 CuadroTexto"/>
        <xdr:cNvSpPr txBox="1"/>
      </xdr:nvSpPr>
      <xdr:spPr>
        <a:xfrm>
          <a:off x="5926046" y="3722153"/>
          <a:ext cx="2213499" cy="3551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9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</a:t>
          </a:r>
        </a:p>
      </xdr:txBody>
    </xdr:sp>
    <xdr:clientData/>
  </xdr:twoCellAnchor>
  <xdr:twoCellAnchor>
    <xdr:from>
      <xdr:col>7</xdr:col>
      <xdr:colOff>658087</xdr:colOff>
      <xdr:row>34</xdr:row>
      <xdr:rowOff>115591</xdr:rowOff>
    </xdr:from>
    <xdr:to>
      <xdr:col>10</xdr:col>
      <xdr:colOff>396156</xdr:colOff>
      <xdr:row>37</xdr:row>
      <xdr:rowOff>1077</xdr:rowOff>
    </xdr:to>
    <xdr:sp macro="" textlink="">
      <xdr:nvSpPr>
        <xdr:cNvPr id="44" name="43 CuadroTexto"/>
        <xdr:cNvSpPr txBox="1"/>
      </xdr:nvSpPr>
      <xdr:spPr>
        <a:xfrm>
          <a:off x="5992087" y="5709364"/>
          <a:ext cx="2024069" cy="3790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200" b="1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761999</xdr:colOff>
      <xdr:row>36</xdr:row>
      <xdr:rowOff>3891</xdr:rowOff>
    </xdr:from>
    <xdr:to>
      <xdr:col>10</xdr:col>
      <xdr:colOff>357187</xdr:colOff>
      <xdr:row>38</xdr:row>
      <xdr:rowOff>56064</xdr:rowOff>
    </xdr:to>
    <xdr:sp macro="" textlink="">
      <xdr:nvSpPr>
        <xdr:cNvPr id="45" name="44 CuadroTexto"/>
        <xdr:cNvSpPr txBox="1"/>
      </xdr:nvSpPr>
      <xdr:spPr>
        <a:xfrm>
          <a:off x="6095999" y="6004641"/>
          <a:ext cx="1881188" cy="385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6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Junio 18 de 2018</a:t>
          </a:r>
          <a:endParaRPr lang="es-ES" sz="18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542918</xdr:colOff>
      <xdr:row>30</xdr:row>
      <xdr:rowOff>161925</xdr:rowOff>
    </xdr:from>
    <xdr:to>
      <xdr:col>4</xdr:col>
      <xdr:colOff>609593</xdr:colOff>
      <xdr:row>32</xdr:row>
      <xdr:rowOff>85725</xdr:rowOff>
    </xdr:to>
    <xdr:sp macro="" textlink="">
      <xdr:nvSpPr>
        <xdr:cNvPr id="14237" name="Rectangle 19">
          <a:hlinkClick xmlns:r="http://schemas.openxmlformats.org/officeDocument/2006/relationships" r:id="rId10" tooltip="Condiciones Comerciales"/>
        </xdr:cNvPr>
        <xdr:cNvSpPr>
          <a:spLocks noChangeArrowheads="1"/>
        </xdr:cNvSpPr>
      </xdr:nvSpPr>
      <xdr:spPr bwMode="auto">
        <a:xfrm>
          <a:off x="1304918" y="5162550"/>
          <a:ext cx="23526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1</xdr:col>
      <xdr:colOff>355144</xdr:colOff>
      <xdr:row>0</xdr:row>
      <xdr:rowOff>155866</xdr:rowOff>
    </xdr:from>
    <xdr:to>
      <xdr:col>13</xdr:col>
      <xdr:colOff>121</xdr:colOff>
      <xdr:row>13</xdr:row>
      <xdr:rowOff>34638</xdr:rowOff>
    </xdr:to>
    <xdr:grpSp>
      <xdr:nvGrpSpPr>
        <xdr:cNvPr id="49" name="48 Grupo"/>
        <xdr:cNvGrpSpPr/>
      </xdr:nvGrpSpPr>
      <xdr:grpSpPr>
        <a:xfrm>
          <a:off x="1117144" y="155866"/>
          <a:ext cx="8788977" cy="1983797"/>
          <a:chOff x="1134340" y="242455"/>
          <a:chExt cx="8788977" cy="2156113"/>
        </a:xfrm>
      </xdr:grpSpPr>
      <xdr:pic>
        <xdr:nvPicPr>
          <xdr:cNvPr id="37" name="36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38" name="37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0" name="39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502227</xdr:colOff>
      <xdr:row>22</xdr:row>
      <xdr:rowOff>2889</xdr:rowOff>
    </xdr:from>
    <xdr:to>
      <xdr:col>10</xdr:col>
      <xdr:colOff>736022</xdr:colOff>
      <xdr:row>34</xdr:row>
      <xdr:rowOff>40411</xdr:rowOff>
    </xdr:to>
    <xdr:sp macro="" textlink="">
      <xdr:nvSpPr>
        <xdr:cNvPr id="43" name="42 CuadroTexto"/>
        <xdr:cNvSpPr txBox="1"/>
      </xdr:nvSpPr>
      <xdr:spPr>
        <a:xfrm>
          <a:off x="5836227" y="3495389"/>
          <a:ext cx="2519795" cy="19425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5500" b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67 </a:t>
          </a:r>
        </a:p>
      </xdr:txBody>
    </xdr:sp>
    <xdr:clientData/>
  </xdr:twoCellAnchor>
  <xdr:twoCellAnchor editAs="oneCell">
    <xdr:from>
      <xdr:col>1</xdr:col>
      <xdr:colOff>372341</xdr:colOff>
      <xdr:row>34</xdr:row>
      <xdr:rowOff>51955</xdr:rowOff>
    </xdr:from>
    <xdr:to>
      <xdr:col>4</xdr:col>
      <xdr:colOff>201391</xdr:colOff>
      <xdr:row>37</xdr:row>
      <xdr:rowOff>152402</xdr:rowOff>
    </xdr:to>
    <xdr:pic>
      <xdr:nvPicPr>
        <xdr:cNvPr id="48" name="47 Imagen" descr="White triad_White GC_White One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r="40657"/>
        <a:stretch>
          <a:fillRect/>
        </a:stretch>
      </xdr:blipFill>
      <xdr:spPr>
        <a:xfrm>
          <a:off x="1134341" y="5645728"/>
          <a:ext cx="2115050" cy="594015"/>
        </a:xfrm>
        <a:prstGeom prst="rect">
          <a:avLst/>
        </a:prstGeom>
      </xdr:spPr>
    </xdr:pic>
    <xdr:clientData/>
  </xdr:twoCellAnchor>
  <xdr:twoCellAnchor editAs="oneCell">
    <xdr:from>
      <xdr:col>1</xdr:col>
      <xdr:colOff>372342</xdr:colOff>
      <xdr:row>1</xdr:row>
      <xdr:rowOff>51954</xdr:rowOff>
    </xdr:from>
    <xdr:to>
      <xdr:col>4</xdr:col>
      <xdr:colOff>467591</xdr:colOff>
      <xdr:row>7</xdr:row>
      <xdr:rowOff>844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03" b="25527"/>
        <a:stretch/>
      </xdr:blipFill>
      <xdr:spPr>
        <a:xfrm>
          <a:off x="1134342" y="216477"/>
          <a:ext cx="2381249" cy="936026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485785</xdr:colOff>
      <xdr:row>18</xdr:row>
      <xdr:rowOff>3967</xdr:rowOff>
    </xdr:from>
    <xdr:to>
      <xdr:col>12</xdr:col>
      <xdr:colOff>557871</xdr:colOff>
      <xdr:row>33</xdr:row>
      <xdr:rowOff>36510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7" t="33887" r="8528" b="36545"/>
        <a:stretch/>
      </xdr:blipFill>
      <xdr:spPr>
        <a:xfrm rot="16200000">
          <a:off x="8077931" y="3651321"/>
          <a:ext cx="2413793" cy="834086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628653</xdr:colOff>
      <xdr:row>21</xdr:row>
      <xdr:rowOff>3532</xdr:rowOff>
    </xdr:from>
    <xdr:to>
      <xdr:col>11</xdr:col>
      <xdr:colOff>369094</xdr:colOff>
      <xdr:row>33</xdr:row>
      <xdr:rowOff>36512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5" t="33906" r="7296" b="35193"/>
        <a:stretch/>
      </xdr:blipFill>
      <xdr:spPr>
        <a:xfrm rot="16200000">
          <a:off x="7530884" y="4055051"/>
          <a:ext cx="1937980" cy="502441"/>
        </a:xfrm>
        <a:prstGeom prst="rect">
          <a:avLst/>
        </a:prstGeom>
      </xdr:spPr>
    </xdr:pic>
    <xdr:clientData/>
  </xdr:twoCellAnchor>
  <xdr:twoCellAnchor>
    <xdr:from>
      <xdr:col>9</xdr:col>
      <xdr:colOff>60614</xdr:colOff>
      <xdr:row>16</xdr:row>
      <xdr:rowOff>35313</xdr:rowOff>
    </xdr:from>
    <xdr:to>
      <xdr:col>12</xdr:col>
      <xdr:colOff>16836</xdr:colOff>
      <xdr:row>18</xdr:row>
      <xdr:rowOff>66268</xdr:rowOff>
    </xdr:to>
    <xdr:sp macro="" textlink="">
      <xdr:nvSpPr>
        <xdr:cNvPr id="34" name="19 Rectángulo redondeado">
          <a:hlinkClick xmlns:r="http://schemas.openxmlformats.org/officeDocument/2006/relationships" r:id="rId16"/>
        </xdr:cNvPr>
        <xdr:cNvSpPr/>
      </xdr:nvSpPr>
      <xdr:spPr>
        <a:xfrm>
          <a:off x="6918614" y="2702313"/>
          <a:ext cx="2242222" cy="36433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acero</a:t>
          </a:r>
        </a:p>
      </xdr:txBody>
    </xdr:sp>
    <xdr:clientData/>
  </xdr:twoCellAnchor>
  <xdr:twoCellAnchor>
    <xdr:from>
      <xdr:col>5</xdr:col>
      <xdr:colOff>656167</xdr:colOff>
      <xdr:row>16</xdr:row>
      <xdr:rowOff>10583</xdr:rowOff>
    </xdr:from>
    <xdr:to>
      <xdr:col>8</xdr:col>
      <xdr:colOff>585093</xdr:colOff>
      <xdr:row>18</xdr:row>
      <xdr:rowOff>41538</xdr:rowOff>
    </xdr:to>
    <xdr:sp macro="" textlink="">
      <xdr:nvSpPr>
        <xdr:cNvPr id="36" name="15 Rectángulo redondeado">
          <a:hlinkClick xmlns:r="http://schemas.openxmlformats.org/officeDocument/2006/relationships" r:id="rId17"/>
        </xdr:cNvPr>
        <xdr:cNvSpPr/>
      </xdr:nvSpPr>
      <xdr:spPr>
        <a:xfrm>
          <a:off x="4466167" y="2550583"/>
          <a:ext cx="2214926" cy="348455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aluminio cubiertos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847725</xdr:colOff>
      <xdr:row>8</xdr:row>
      <xdr:rowOff>0</xdr:rowOff>
    </xdr:to>
    <xdr:pic>
      <xdr:nvPicPr>
        <xdr:cNvPr id="8" name="7 Imagen" descr="Curvas logo carta-02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lum contrast="10000"/>
        </a:blip>
        <a:stretch>
          <a:fillRect/>
        </a:stretch>
      </xdr:blipFill>
      <xdr:spPr>
        <a:xfrm>
          <a:off x="0" y="0"/>
          <a:ext cx="10629900" cy="1695450"/>
        </a:xfrm>
        <a:prstGeom prst="rect">
          <a:avLst/>
        </a:prstGeom>
      </xdr:spPr>
    </xdr:pic>
    <xdr:clientData/>
  </xdr:twoCellAnchor>
  <xdr:twoCellAnchor>
    <xdr:from>
      <xdr:col>5</xdr:col>
      <xdr:colOff>276746</xdr:colOff>
      <xdr:row>6</xdr:row>
      <xdr:rowOff>7691</xdr:rowOff>
    </xdr:from>
    <xdr:to>
      <xdr:col>9</xdr:col>
      <xdr:colOff>677331</xdr:colOff>
      <xdr:row>7</xdr:row>
      <xdr:rowOff>455082</xdr:rowOff>
    </xdr:to>
    <xdr:sp macro="" textlink="">
      <xdr:nvSpPr>
        <xdr:cNvPr id="11" name="10 CuadroTexto"/>
        <xdr:cNvSpPr txBox="1"/>
      </xdr:nvSpPr>
      <xdr:spPr bwMode="auto">
        <a:xfrm>
          <a:off x="8626996" y="960191"/>
          <a:ext cx="3533252" cy="606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Junio 18 de 2018</a:t>
          </a:r>
        </a:p>
      </xdr:txBody>
    </xdr:sp>
    <xdr:clientData/>
  </xdr:twoCellAnchor>
  <xdr:twoCellAnchor>
    <xdr:from>
      <xdr:col>0</xdr:col>
      <xdr:colOff>695322</xdr:colOff>
      <xdr:row>0</xdr:row>
      <xdr:rowOff>0</xdr:rowOff>
    </xdr:from>
    <xdr:to>
      <xdr:col>3</xdr:col>
      <xdr:colOff>142873</xdr:colOff>
      <xdr:row>3</xdr:row>
      <xdr:rowOff>58207</xdr:rowOff>
    </xdr:to>
    <xdr:sp macro="" textlink="">
      <xdr:nvSpPr>
        <xdr:cNvPr id="10" name="9 Rectángulo"/>
        <xdr:cNvSpPr/>
      </xdr:nvSpPr>
      <xdr:spPr>
        <a:xfrm rot="10579607">
          <a:off x="695322" y="0"/>
          <a:ext cx="4514851" cy="543982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499755</xdr:colOff>
      <xdr:row>1</xdr:row>
      <xdr:rowOff>64207</xdr:rowOff>
    </xdr:from>
    <xdr:to>
      <xdr:col>1</xdr:col>
      <xdr:colOff>466689</xdr:colOff>
      <xdr:row>4</xdr:row>
      <xdr:rowOff>25402</xdr:rowOff>
    </xdr:to>
    <xdr:sp macro="" textlink="">
      <xdr:nvSpPr>
        <xdr:cNvPr id="13" name="12 Rectángulo"/>
        <xdr:cNvSpPr/>
      </xdr:nvSpPr>
      <xdr:spPr>
        <a:xfrm>
          <a:off x="499755" y="222957"/>
          <a:ext cx="1596767" cy="43744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727</xdr:colOff>
      <xdr:row>7</xdr:row>
      <xdr:rowOff>84666</xdr:rowOff>
    </xdr:from>
    <xdr:to>
      <xdr:col>4</xdr:col>
      <xdr:colOff>1018911</xdr:colOff>
      <xdr:row>7</xdr:row>
      <xdr:rowOff>330554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 bwMode="auto">
        <a:xfrm>
          <a:off x="7250310" y="1195916"/>
          <a:ext cx="1018184" cy="24588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857250</xdr:colOff>
      <xdr:row>16</xdr:row>
      <xdr:rowOff>152400</xdr:rowOff>
    </xdr:from>
    <xdr:to>
      <xdr:col>9</xdr:col>
      <xdr:colOff>693209</xdr:colOff>
      <xdr:row>20</xdr:row>
      <xdr:rowOff>95090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8620125" y="3143250"/>
          <a:ext cx="1855259" cy="59039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19050</xdr:rowOff>
    </xdr:from>
    <xdr:to>
      <xdr:col>1</xdr:col>
      <xdr:colOff>690848</xdr:colOff>
      <xdr:row>4</xdr:row>
      <xdr:rowOff>114300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66675" y="19050"/>
          <a:ext cx="1729073" cy="742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1070161</xdr:colOff>
      <xdr:row>22</xdr:row>
      <xdr:rowOff>95250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44"/>
        <a:stretch/>
      </xdr:blipFill>
      <xdr:spPr>
        <a:xfrm>
          <a:off x="0" y="1"/>
          <a:ext cx="4633632" cy="361949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/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2"/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1111633</xdr:colOff>
      <xdr:row>6</xdr:row>
      <xdr:rowOff>125391</xdr:rowOff>
    </xdr:from>
    <xdr:to>
      <xdr:col>1</xdr:col>
      <xdr:colOff>1929108</xdr:colOff>
      <xdr:row>8</xdr:row>
      <xdr:rowOff>46921</xdr:rowOff>
    </xdr:to>
    <xdr:sp macro="" textlink="">
      <xdr:nvSpPr>
        <xdr:cNvPr id="7" name="6 Rectángulo redondeado">
          <a:hlinkClick xmlns:r="http://schemas.openxmlformats.org/officeDocument/2006/relationships" r:id="rId2"/>
        </xdr:cNvPr>
        <xdr:cNvSpPr/>
      </xdr:nvSpPr>
      <xdr:spPr>
        <a:xfrm>
          <a:off x="2187398" y="1100303"/>
          <a:ext cx="817475" cy="19607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tx1">
                  <a:lumMod val="75000"/>
                  <a:lumOff val="25000"/>
                </a:schemeClr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22</xdr:row>
      <xdr:rowOff>95249</xdr:rowOff>
    </xdr:from>
    <xdr:to>
      <xdr:col>2</xdr:col>
      <xdr:colOff>1064557</xdr:colOff>
      <xdr:row>35</xdr:row>
      <xdr:rowOff>141169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" t="763" r="266"/>
        <a:stretch/>
      </xdr:blipFill>
      <xdr:spPr>
        <a:xfrm>
          <a:off x="0" y="3619499"/>
          <a:ext cx="4628028" cy="218624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8</xdr:row>
      <xdr:rowOff>10583</xdr:rowOff>
    </xdr:to>
    <xdr:pic>
      <xdr:nvPicPr>
        <xdr:cNvPr id="9" name="8 Imagen" descr="Curvas logo carta-02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lum contrast="10000"/>
        </a:blip>
        <a:stretch>
          <a:fillRect/>
        </a:stretch>
      </xdr:blipFill>
      <xdr:spPr>
        <a:xfrm>
          <a:off x="0" y="0"/>
          <a:ext cx="12366625" cy="1701271"/>
        </a:xfrm>
        <a:prstGeom prst="rect">
          <a:avLst/>
        </a:prstGeom>
      </xdr:spPr>
    </xdr:pic>
    <xdr:clientData/>
  </xdr:twoCellAnchor>
  <xdr:twoCellAnchor>
    <xdr:from>
      <xdr:col>1</xdr:col>
      <xdr:colOff>642992</xdr:colOff>
      <xdr:row>0</xdr:row>
      <xdr:rowOff>88354</xdr:rowOff>
    </xdr:from>
    <xdr:to>
      <xdr:col>3</xdr:col>
      <xdr:colOff>15155</xdr:colOff>
      <xdr:row>3</xdr:row>
      <xdr:rowOff>36373</xdr:rowOff>
    </xdr:to>
    <xdr:sp macro="" textlink="">
      <xdr:nvSpPr>
        <xdr:cNvPr id="11" name="10 Rectángulo"/>
        <xdr:cNvSpPr/>
      </xdr:nvSpPr>
      <xdr:spPr>
        <a:xfrm rot="10800000">
          <a:off x="1862192" y="88354"/>
          <a:ext cx="3039288" cy="43379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556904</xdr:colOff>
      <xdr:row>0</xdr:row>
      <xdr:rowOff>95250</xdr:rowOff>
    </xdr:from>
    <xdr:to>
      <xdr:col>1</xdr:col>
      <xdr:colOff>781050</xdr:colOff>
      <xdr:row>4</xdr:row>
      <xdr:rowOff>19050</xdr:rowOff>
    </xdr:to>
    <xdr:sp macro="" textlink="">
      <xdr:nvSpPr>
        <xdr:cNvPr id="14" name="13 Rectángulo"/>
        <xdr:cNvSpPr/>
      </xdr:nvSpPr>
      <xdr:spPr>
        <a:xfrm>
          <a:off x="556904" y="95250"/>
          <a:ext cx="1443346" cy="5715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213794</xdr:colOff>
      <xdr:row>7</xdr:row>
      <xdr:rowOff>106892</xdr:rowOff>
    </xdr:from>
    <xdr:to>
      <xdr:col>5</xdr:col>
      <xdr:colOff>129128</xdr:colOff>
      <xdr:row>7</xdr:row>
      <xdr:rowOff>371475</xdr:rowOff>
    </xdr:to>
    <xdr:sp macro="" textlink="">
      <xdr:nvSpPr>
        <xdr:cNvPr id="13" name="12 Rectángulo redondeado">
          <a:hlinkClick xmlns:r="http://schemas.openxmlformats.org/officeDocument/2006/relationships" r:id="rId2"/>
        </xdr:cNvPr>
        <xdr:cNvSpPr/>
      </xdr:nvSpPr>
      <xdr:spPr>
        <a:xfrm>
          <a:off x="6881294" y="1218142"/>
          <a:ext cx="1132417" cy="26458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8</xdr:col>
      <xdr:colOff>127000</xdr:colOff>
      <xdr:row>34</xdr:row>
      <xdr:rowOff>148166</xdr:rowOff>
    </xdr:from>
    <xdr:to>
      <xdr:col>9</xdr:col>
      <xdr:colOff>910167</xdr:colOff>
      <xdr:row>38</xdr:row>
      <xdr:rowOff>59106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92833" y="6286499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19050</xdr:rowOff>
    </xdr:from>
    <xdr:to>
      <xdr:col>1</xdr:col>
      <xdr:colOff>882650</xdr:colOff>
      <xdr:row>5</xdr:row>
      <xdr:rowOff>77535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76200" y="19050"/>
          <a:ext cx="2025650" cy="868110"/>
        </a:xfrm>
        <a:prstGeom prst="rect">
          <a:avLst/>
        </a:prstGeom>
      </xdr:spPr>
    </xdr:pic>
    <xdr:clientData/>
  </xdr:twoCellAnchor>
  <xdr:twoCellAnchor>
    <xdr:from>
      <xdr:col>6</xdr:col>
      <xdr:colOff>433917</xdr:colOff>
      <xdr:row>5</xdr:row>
      <xdr:rowOff>148167</xdr:rowOff>
    </xdr:from>
    <xdr:to>
      <xdr:col>9</xdr:col>
      <xdr:colOff>858275</xdr:colOff>
      <xdr:row>7</xdr:row>
      <xdr:rowOff>436157</xdr:rowOff>
    </xdr:to>
    <xdr:sp macro="" textlink="">
      <xdr:nvSpPr>
        <xdr:cNvPr id="10" name="13 CuadroTexto"/>
        <xdr:cNvSpPr txBox="1"/>
      </xdr:nvSpPr>
      <xdr:spPr bwMode="auto">
        <a:xfrm>
          <a:off x="8942917" y="941917"/>
          <a:ext cx="3250108" cy="6054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67</a:t>
          </a:r>
          <a:endParaRPr lang="es-ES" sz="1800" b="1">
            <a:solidFill>
              <a:schemeClr val="tx1">
                <a:lumMod val="50000"/>
                <a:lumOff val="50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Junio 18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29391</xdr:rowOff>
    </xdr:from>
    <xdr:to>
      <xdr:col>9</xdr:col>
      <xdr:colOff>830384</xdr:colOff>
      <xdr:row>8</xdr:row>
      <xdr:rowOff>38100</xdr:rowOff>
    </xdr:to>
    <xdr:grpSp>
      <xdr:nvGrpSpPr>
        <xdr:cNvPr id="18" name="17 Grupo"/>
        <xdr:cNvGrpSpPr/>
      </xdr:nvGrpSpPr>
      <xdr:grpSpPr>
        <a:xfrm>
          <a:off x="0" y="188141"/>
          <a:ext cx="12408551" cy="1310459"/>
          <a:chOff x="1134340" y="242455"/>
          <a:chExt cx="8788977" cy="2015606"/>
        </a:xfrm>
      </xdr:grpSpPr>
      <xdr:pic>
        <xdr:nvPicPr>
          <xdr:cNvPr id="19" name="18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5294"/>
          <a:stretch/>
        </xdr:blipFill>
        <xdr:spPr>
          <a:xfrm>
            <a:off x="1134340" y="242456"/>
            <a:ext cx="8788977" cy="2015605"/>
          </a:xfrm>
          <a:prstGeom prst="rect">
            <a:avLst/>
          </a:prstGeom>
        </xdr:spPr>
      </xdr:pic>
      <xdr:sp macro="" textlink="">
        <xdr:nvSpPr>
          <xdr:cNvPr id="20" name="19 Rectángulo"/>
          <xdr:cNvSpPr/>
        </xdr:nvSpPr>
        <xdr:spPr>
          <a:xfrm>
            <a:off x="1394113" y="24245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21" name="20 Rectángulo"/>
          <xdr:cNvSpPr/>
        </xdr:nvSpPr>
        <xdr:spPr>
          <a:xfrm>
            <a:off x="1465265" y="401934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7</xdr:col>
      <xdr:colOff>534462</xdr:colOff>
      <xdr:row>101</xdr:row>
      <xdr:rowOff>100700</xdr:rowOff>
    </xdr:from>
    <xdr:to>
      <xdr:col>9</xdr:col>
      <xdr:colOff>530228</xdr:colOff>
      <xdr:row>105</xdr:row>
      <xdr:rowOff>43390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401" r="41165"/>
        <a:stretch>
          <a:fillRect/>
        </a:stretch>
      </xdr:blipFill>
      <xdr:spPr>
        <a:xfrm>
          <a:off x="9890129" y="16907033"/>
          <a:ext cx="1851025" cy="577690"/>
        </a:xfrm>
        <a:prstGeom prst="rect">
          <a:avLst/>
        </a:prstGeom>
      </xdr:spPr>
    </xdr:pic>
    <xdr:clientData/>
  </xdr:twoCellAnchor>
  <xdr:twoCellAnchor>
    <xdr:from>
      <xdr:col>6</xdr:col>
      <xdr:colOff>296334</xdr:colOff>
      <xdr:row>5</xdr:row>
      <xdr:rowOff>49593</xdr:rowOff>
    </xdr:from>
    <xdr:to>
      <xdr:col>9</xdr:col>
      <xdr:colOff>844517</xdr:colOff>
      <xdr:row>7</xdr:row>
      <xdr:rowOff>314325</xdr:rowOff>
    </xdr:to>
    <xdr:sp macro="" textlink="">
      <xdr:nvSpPr>
        <xdr:cNvPr id="14" name="13 CuadroTexto"/>
        <xdr:cNvSpPr txBox="1"/>
      </xdr:nvSpPr>
      <xdr:spPr bwMode="auto">
        <a:xfrm>
          <a:off x="9183159" y="859218"/>
          <a:ext cx="2777033" cy="58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67</a:t>
          </a:r>
          <a:endParaRPr lang="es-ES" sz="1800" b="1">
            <a:solidFill>
              <a:schemeClr val="tx1">
                <a:lumMod val="50000"/>
                <a:lumOff val="50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Junio 18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2018</a:t>
          </a:r>
        </a:p>
      </xdr:txBody>
    </xdr:sp>
    <xdr:clientData/>
  </xdr:twoCellAnchor>
  <xdr:twoCellAnchor>
    <xdr:from>
      <xdr:col>4</xdr:col>
      <xdr:colOff>3164</xdr:colOff>
      <xdr:row>6</xdr:row>
      <xdr:rowOff>93801</xdr:rowOff>
    </xdr:from>
    <xdr:to>
      <xdr:col>5</xdr:col>
      <xdr:colOff>25068</xdr:colOff>
      <xdr:row>7</xdr:row>
      <xdr:rowOff>152799</xdr:rowOff>
    </xdr:to>
    <xdr:sp macro="" textlink="">
      <xdr:nvSpPr>
        <xdr:cNvPr id="15" name="14 Rectángulo redondeado">
          <a:hlinkClick xmlns:r="http://schemas.openxmlformats.org/officeDocument/2006/relationships" r:id="rId3"/>
        </xdr:cNvPr>
        <xdr:cNvSpPr/>
      </xdr:nvSpPr>
      <xdr:spPr bwMode="auto">
        <a:xfrm>
          <a:off x="7413614" y="1065351"/>
          <a:ext cx="879154" cy="22092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878415</xdr:colOff>
      <xdr:row>4</xdr:row>
      <xdr:rowOff>127000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9" r="7644" b="30417"/>
        <a:stretch/>
      </xdr:blipFill>
      <xdr:spPr>
        <a:xfrm>
          <a:off x="0" y="0"/>
          <a:ext cx="1883832" cy="774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10584</xdr:colOff>
      <xdr:row>0</xdr:row>
      <xdr:rowOff>0</xdr:rowOff>
    </xdr:from>
    <xdr:to>
      <xdr:col>9</xdr:col>
      <xdr:colOff>889002</xdr:colOff>
      <xdr:row>6</xdr:row>
      <xdr:rowOff>412750</xdr:rowOff>
    </xdr:to>
    <xdr:grpSp>
      <xdr:nvGrpSpPr>
        <xdr:cNvPr id="7" name="6 Grupo"/>
        <xdr:cNvGrpSpPr/>
      </xdr:nvGrpSpPr>
      <xdr:grpSpPr>
        <a:xfrm>
          <a:off x="10584" y="0"/>
          <a:ext cx="12632268" cy="1527175"/>
          <a:chOff x="1134340" y="242455"/>
          <a:chExt cx="8788977" cy="2070440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b="3974"/>
          <a:stretch/>
        </xdr:blipFill>
        <xdr:spPr>
          <a:xfrm>
            <a:off x="1134340" y="242455"/>
            <a:ext cx="8788977" cy="2070440"/>
          </a:xfrm>
          <a:prstGeom prst="rect">
            <a:avLst/>
          </a:prstGeom>
        </xdr:spPr>
      </xdr:pic>
      <xdr:sp macro="" textlink="">
        <xdr:nvSpPr>
          <xdr:cNvPr id="9" name="8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1" name="10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0</xdr:col>
      <xdr:colOff>21170</xdr:colOff>
      <xdr:row>0</xdr:row>
      <xdr:rowOff>0</xdr:rowOff>
    </xdr:from>
    <xdr:to>
      <xdr:col>1</xdr:col>
      <xdr:colOff>973669</xdr:colOff>
      <xdr:row>3</xdr:row>
      <xdr:rowOff>155072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3" t="26202" r="5699" b="28537"/>
        <a:stretch/>
      </xdr:blipFill>
      <xdr:spPr>
        <a:xfrm>
          <a:off x="21170" y="0"/>
          <a:ext cx="1989666" cy="779489"/>
        </a:xfrm>
        <a:prstGeom prst="rect">
          <a:avLst/>
        </a:prstGeom>
      </xdr:spPr>
    </xdr:pic>
    <xdr:clientData/>
  </xdr:twoCellAnchor>
  <xdr:twoCellAnchor>
    <xdr:from>
      <xdr:col>6</xdr:col>
      <xdr:colOff>65625</xdr:colOff>
      <xdr:row>4</xdr:row>
      <xdr:rowOff>32801</xdr:rowOff>
    </xdr:from>
    <xdr:to>
      <xdr:col>9</xdr:col>
      <xdr:colOff>785292</xdr:colOff>
      <xdr:row>7</xdr:row>
      <xdr:rowOff>1051</xdr:rowOff>
    </xdr:to>
    <xdr:sp macro="" textlink="">
      <xdr:nvSpPr>
        <xdr:cNvPr id="14" name="13 CuadroTexto"/>
        <xdr:cNvSpPr txBox="1"/>
      </xdr:nvSpPr>
      <xdr:spPr>
        <a:xfrm>
          <a:off x="8341792" y="974718"/>
          <a:ext cx="3238500" cy="719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C00000"/>
              </a:solidFill>
              <a:latin typeface="Arial" pitchFamily="34" charset="0"/>
              <a:ea typeface="+mn-ea"/>
              <a:cs typeface="Arial" pitchFamily="34" charset="0"/>
            </a:rPr>
            <a:t>Lista de precios 67</a:t>
          </a:r>
          <a:endParaRPr lang="es-ES" sz="2000">
            <a:solidFill>
              <a:srgbClr val="C00000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Fecha de publicación: Junio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18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de 2018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endParaRPr lang="es-ES" sz="1100"/>
        </a:p>
      </xdr:txBody>
    </xdr:sp>
    <xdr:clientData/>
  </xdr:twoCellAnchor>
  <xdr:twoCellAnchor>
    <xdr:from>
      <xdr:col>4</xdr:col>
      <xdr:colOff>4945</xdr:colOff>
      <xdr:row>5</xdr:row>
      <xdr:rowOff>124340</xdr:rowOff>
    </xdr:from>
    <xdr:to>
      <xdr:col>5</xdr:col>
      <xdr:colOff>68059</xdr:colOff>
      <xdr:row>6</xdr:row>
      <xdr:rowOff>221624</xdr:rowOff>
    </xdr:to>
    <xdr:sp macro="" textlink="">
      <xdr:nvSpPr>
        <xdr:cNvPr id="13" name="12 Rectángulo redondeado">
          <a:hlinkClick xmlns:r="http://schemas.openxmlformats.org/officeDocument/2006/relationships" r:id="rId3"/>
        </xdr:cNvPr>
        <xdr:cNvSpPr/>
      </xdr:nvSpPr>
      <xdr:spPr>
        <a:xfrm>
          <a:off x="6587778" y="1225007"/>
          <a:ext cx="1132031" cy="2560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857250</xdr:colOff>
      <xdr:row>72</xdr:row>
      <xdr:rowOff>42333</xdr:rowOff>
    </xdr:from>
    <xdr:to>
      <xdr:col>9</xdr:col>
      <xdr:colOff>814918</xdr:colOff>
      <xdr:row>75</xdr:row>
      <xdr:rowOff>143773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401" r="41165"/>
        <a:stretch>
          <a:fillRect/>
        </a:stretch>
      </xdr:blipFill>
      <xdr:spPr>
        <a:xfrm>
          <a:off x="9757833" y="11895666"/>
          <a:ext cx="1852084" cy="5776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819151</xdr:colOff>
      <xdr:row>7</xdr:row>
      <xdr:rowOff>581025</xdr:rowOff>
    </xdr:to>
    <xdr:grpSp>
      <xdr:nvGrpSpPr>
        <xdr:cNvPr id="7" name="6 Grupo"/>
        <xdr:cNvGrpSpPr/>
      </xdr:nvGrpSpPr>
      <xdr:grpSpPr>
        <a:xfrm>
          <a:off x="1" y="0"/>
          <a:ext cx="11830050" cy="1714500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621241</xdr:colOff>
      <xdr:row>6</xdr:row>
      <xdr:rowOff>81288</xdr:rowOff>
    </xdr:from>
    <xdr:to>
      <xdr:col>9</xdr:col>
      <xdr:colOff>675486</xdr:colOff>
      <xdr:row>7</xdr:row>
      <xdr:rowOff>529167</xdr:rowOff>
    </xdr:to>
    <xdr:sp macro="" textlink="">
      <xdr:nvSpPr>
        <xdr:cNvPr id="11" name="10 CuadroTexto"/>
        <xdr:cNvSpPr txBox="1"/>
      </xdr:nvSpPr>
      <xdr:spPr>
        <a:xfrm>
          <a:off x="8008408" y="1033788"/>
          <a:ext cx="3239828" cy="606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Junio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18 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de 2018</a:t>
          </a:r>
        </a:p>
      </xdr:txBody>
    </xdr:sp>
    <xdr:clientData/>
  </xdr:twoCellAnchor>
  <xdr:twoCellAnchor>
    <xdr:from>
      <xdr:col>3</xdr:col>
      <xdr:colOff>1187719</xdr:colOff>
      <xdr:row>7</xdr:row>
      <xdr:rowOff>137207</xdr:rowOff>
    </xdr:from>
    <xdr:to>
      <xdr:col>5</xdr:col>
      <xdr:colOff>34136</xdr:colOff>
      <xdr:row>7</xdr:row>
      <xdr:rowOff>392341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>
        <a:xfrm>
          <a:off x="6288886" y="1248457"/>
          <a:ext cx="1132417" cy="2551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772583</xdr:colOff>
      <xdr:row>20</xdr:row>
      <xdr:rowOff>31746</xdr:rowOff>
    </xdr:from>
    <xdr:to>
      <xdr:col>9</xdr:col>
      <xdr:colOff>802217</xdr:colOff>
      <xdr:row>23</xdr:row>
      <xdr:rowOff>133186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18750" y="3640663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1037167</xdr:colOff>
      <xdr:row>5</xdr:row>
      <xdr:rowOff>90917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06" b="23175"/>
        <a:stretch/>
      </xdr:blipFill>
      <xdr:spPr>
        <a:xfrm>
          <a:off x="1" y="0"/>
          <a:ext cx="2127249" cy="884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10</xdr:col>
      <xdr:colOff>0</xdr:colOff>
      <xdr:row>8</xdr:row>
      <xdr:rowOff>0</xdr:rowOff>
    </xdr:to>
    <xdr:grpSp>
      <xdr:nvGrpSpPr>
        <xdr:cNvPr id="7" name="6 Grupo"/>
        <xdr:cNvGrpSpPr/>
      </xdr:nvGrpSpPr>
      <xdr:grpSpPr>
        <a:xfrm>
          <a:off x="1" y="1"/>
          <a:ext cx="11334749" cy="1704974"/>
          <a:chOff x="1134340" y="242456"/>
          <a:chExt cx="8788977" cy="2026511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b="6011"/>
          <a:stretch/>
        </xdr:blipFill>
        <xdr:spPr>
          <a:xfrm>
            <a:off x="1134340" y="242456"/>
            <a:ext cx="8788977" cy="2026511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349250</xdr:colOff>
      <xdr:row>6</xdr:row>
      <xdr:rowOff>28530</xdr:rowOff>
    </xdr:from>
    <xdr:to>
      <xdr:col>9</xdr:col>
      <xdr:colOff>715433</xdr:colOff>
      <xdr:row>7</xdr:row>
      <xdr:rowOff>442384</xdr:rowOff>
    </xdr:to>
    <xdr:sp macro="" textlink="">
      <xdr:nvSpPr>
        <xdr:cNvPr id="11" name="10 CuadroTexto"/>
        <xdr:cNvSpPr txBox="1"/>
      </xdr:nvSpPr>
      <xdr:spPr bwMode="auto">
        <a:xfrm>
          <a:off x="7725833" y="981030"/>
          <a:ext cx="3477683" cy="572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Junio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18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2018</a:t>
          </a:r>
        </a:p>
      </xdr:txBody>
    </xdr:sp>
    <xdr:clientData/>
  </xdr:twoCellAnchor>
  <xdr:twoCellAnchor>
    <xdr:from>
      <xdr:col>3</xdr:col>
      <xdr:colOff>1162696</xdr:colOff>
      <xdr:row>6</xdr:row>
      <xdr:rowOff>153966</xdr:rowOff>
    </xdr:from>
    <xdr:to>
      <xdr:col>5</xdr:col>
      <xdr:colOff>22870</xdr:colOff>
      <xdr:row>7</xdr:row>
      <xdr:rowOff>258051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 bwMode="auto">
        <a:xfrm>
          <a:off x="6263863" y="1106466"/>
          <a:ext cx="1135590" cy="2628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804334</xdr:colOff>
      <xdr:row>20</xdr:row>
      <xdr:rowOff>43393</xdr:rowOff>
    </xdr:from>
    <xdr:to>
      <xdr:col>9</xdr:col>
      <xdr:colOff>793752</xdr:colOff>
      <xdr:row>23</xdr:row>
      <xdr:rowOff>144833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414934" y="3691468"/>
          <a:ext cx="1846793" cy="587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63499</xdr:rowOff>
    </xdr:from>
    <xdr:to>
      <xdr:col>1</xdr:col>
      <xdr:colOff>1016001</xdr:colOff>
      <xdr:row>5</xdr:row>
      <xdr:rowOff>136961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0" t="25777" r="4472" b="26351"/>
        <a:stretch/>
      </xdr:blipFill>
      <xdr:spPr>
        <a:xfrm>
          <a:off x="0" y="63499"/>
          <a:ext cx="2106084" cy="8672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10</xdr:col>
      <xdr:colOff>0</xdr:colOff>
      <xdr:row>8</xdr:row>
      <xdr:rowOff>0</xdr:rowOff>
    </xdr:to>
    <xdr:grpSp>
      <xdr:nvGrpSpPr>
        <xdr:cNvPr id="2" name="6 Grupo"/>
        <xdr:cNvGrpSpPr/>
      </xdr:nvGrpSpPr>
      <xdr:grpSpPr>
        <a:xfrm>
          <a:off x="1" y="1"/>
          <a:ext cx="12763499" cy="1704974"/>
          <a:chOff x="1134340" y="242456"/>
          <a:chExt cx="8788977" cy="2026511"/>
        </a:xfrm>
      </xdr:grpSpPr>
      <xdr:pic>
        <xdr:nvPicPr>
          <xdr:cNvPr id="3" name="7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b="6011"/>
          <a:stretch/>
        </xdr:blipFill>
        <xdr:spPr>
          <a:xfrm>
            <a:off x="1134340" y="242456"/>
            <a:ext cx="8788977" cy="2026511"/>
          </a:xfrm>
          <a:prstGeom prst="rect">
            <a:avLst/>
          </a:prstGeom>
        </xdr:spPr>
      </xdr:pic>
      <xdr:sp macro="" textlink="">
        <xdr:nvSpPr>
          <xdr:cNvPr id="4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5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349250</xdr:colOff>
      <xdr:row>6</xdr:row>
      <xdr:rowOff>28530</xdr:rowOff>
    </xdr:from>
    <xdr:to>
      <xdr:col>9</xdr:col>
      <xdr:colOff>715433</xdr:colOff>
      <xdr:row>7</xdr:row>
      <xdr:rowOff>442384</xdr:rowOff>
    </xdr:to>
    <xdr:sp macro="" textlink="">
      <xdr:nvSpPr>
        <xdr:cNvPr id="6" name="10 CuadroTexto"/>
        <xdr:cNvSpPr txBox="1"/>
      </xdr:nvSpPr>
      <xdr:spPr bwMode="auto">
        <a:xfrm>
          <a:off x="7712075" y="1000080"/>
          <a:ext cx="3471333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Junio 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18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2018</a:t>
          </a:r>
        </a:p>
      </xdr:txBody>
    </xdr:sp>
    <xdr:clientData/>
  </xdr:twoCellAnchor>
  <xdr:twoCellAnchor>
    <xdr:from>
      <xdr:col>3</xdr:col>
      <xdr:colOff>1162696</xdr:colOff>
      <xdr:row>6</xdr:row>
      <xdr:rowOff>153966</xdr:rowOff>
    </xdr:from>
    <xdr:to>
      <xdr:col>5</xdr:col>
      <xdr:colOff>22870</xdr:colOff>
      <xdr:row>7</xdr:row>
      <xdr:rowOff>258051</xdr:rowOff>
    </xdr:to>
    <xdr:sp macro="" textlink="">
      <xdr:nvSpPr>
        <xdr:cNvPr id="7" name="11 Rectángulo redondeado">
          <a:hlinkClick xmlns:r="http://schemas.openxmlformats.org/officeDocument/2006/relationships" r:id="rId2"/>
        </xdr:cNvPr>
        <xdr:cNvSpPr/>
      </xdr:nvSpPr>
      <xdr:spPr bwMode="auto">
        <a:xfrm>
          <a:off x="6258571" y="1125516"/>
          <a:ext cx="112712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804334</xdr:colOff>
      <xdr:row>18</xdr:row>
      <xdr:rowOff>43393</xdr:rowOff>
    </xdr:from>
    <xdr:to>
      <xdr:col>9</xdr:col>
      <xdr:colOff>793752</xdr:colOff>
      <xdr:row>21</xdr:row>
      <xdr:rowOff>144833</xdr:rowOff>
    </xdr:to>
    <xdr:pic>
      <xdr:nvPicPr>
        <xdr:cNvPr id="8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820623" y="3522525"/>
          <a:ext cx="1844287" cy="582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63499</xdr:rowOff>
    </xdr:from>
    <xdr:to>
      <xdr:col>1</xdr:col>
      <xdr:colOff>1106232</xdr:colOff>
      <xdr:row>5</xdr:row>
      <xdr:rowOff>136961</xdr:rowOff>
    </xdr:to>
    <xdr:pic>
      <xdr:nvPicPr>
        <xdr:cNvPr id="9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0" t="25777" r="4472" b="26351"/>
        <a:stretch/>
      </xdr:blipFill>
      <xdr:spPr>
        <a:xfrm>
          <a:off x="0" y="63499"/>
          <a:ext cx="2101851" cy="8830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42333</xdr:colOff>
      <xdr:row>7</xdr:row>
      <xdr:rowOff>491290</xdr:rowOff>
    </xdr:to>
    <xdr:grpSp>
      <xdr:nvGrpSpPr>
        <xdr:cNvPr id="8" name="7 Grupo"/>
        <xdr:cNvGrpSpPr/>
      </xdr:nvGrpSpPr>
      <xdr:grpSpPr>
        <a:xfrm>
          <a:off x="0" y="1"/>
          <a:ext cx="12834408" cy="1624764"/>
          <a:chOff x="1134340" y="242455"/>
          <a:chExt cx="8788977" cy="2041964"/>
        </a:xfrm>
      </xdr:grpSpPr>
      <xdr:pic>
        <xdr:nvPicPr>
          <xdr:cNvPr id="10" name="9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b="5294"/>
          <a:stretch/>
        </xdr:blipFill>
        <xdr:spPr>
          <a:xfrm>
            <a:off x="1134340" y="242455"/>
            <a:ext cx="8788977" cy="2041964"/>
          </a:xfrm>
          <a:prstGeom prst="rect">
            <a:avLst/>
          </a:prstGeom>
        </xdr:spPr>
      </xdr:pic>
      <xdr:sp macro="" textlink="">
        <xdr:nvSpPr>
          <xdr:cNvPr id="13" name="12 Rectángulo"/>
          <xdr:cNvSpPr/>
        </xdr:nvSpPr>
        <xdr:spPr>
          <a:xfrm>
            <a:off x="1394113" y="346364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4" name="13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3</xdr:col>
      <xdr:colOff>1215385</xdr:colOff>
      <xdr:row>5</xdr:row>
      <xdr:rowOff>128965</xdr:rowOff>
    </xdr:from>
    <xdr:to>
      <xdr:col>9</xdr:col>
      <xdr:colOff>709083</xdr:colOff>
      <xdr:row>7</xdr:row>
      <xdr:rowOff>468843</xdr:rowOff>
    </xdr:to>
    <xdr:grpSp>
      <xdr:nvGrpSpPr>
        <xdr:cNvPr id="11237" name="6 Grupo"/>
        <xdr:cNvGrpSpPr>
          <a:grpSpLocks/>
        </xdr:cNvGrpSpPr>
      </xdr:nvGrpSpPr>
      <xdr:grpSpPr bwMode="auto">
        <a:xfrm>
          <a:off x="8044810" y="938590"/>
          <a:ext cx="4675298" cy="663728"/>
          <a:chOff x="5358410" y="935192"/>
          <a:chExt cx="4897534" cy="681910"/>
        </a:xfrm>
      </xdr:grpSpPr>
      <xdr:sp macro="" textlink="">
        <xdr:nvSpPr>
          <xdr:cNvPr id="11" name="10 CuadroTexto"/>
          <xdr:cNvSpPr txBox="1"/>
        </xdr:nvSpPr>
        <xdr:spPr>
          <a:xfrm>
            <a:off x="6976703" y="935192"/>
            <a:ext cx="3279241" cy="6819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Lista de precios 67</a:t>
            </a:r>
          </a:p>
          <a:p>
            <a:pPr algn="r"/>
            <a:r>
              <a:rPr lang="es-ES" sz="1100" b="1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Fecha de publicación: Junio</a:t>
            </a:r>
            <a:r>
              <a:rPr lang="es-ES" sz="1100" b="1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 18</a:t>
            </a:r>
            <a:r>
              <a:rPr lang="es-ES" sz="1100" b="1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 de 2018</a:t>
            </a:r>
          </a:p>
          <a:p>
            <a:pPr algn="r"/>
            <a:endParaRPr lang="es-ES" sz="11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</xdr:cNvPr>
          <xdr:cNvSpPr/>
        </xdr:nvSpPr>
        <xdr:spPr>
          <a:xfrm>
            <a:off x="5358410" y="1148270"/>
            <a:ext cx="1131100" cy="263023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7</xdr:col>
      <xdr:colOff>656167</xdr:colOff>
      <xdr:row>24</xdr:row>
      <xdr:rowOff>31750</xdr:rowOff>
    </xdr:from>
    <xdr:to>
      <xdr:col>9</xdr:col>
      <xdr:colOff>722845</xdr:colOff>
      <xdr:row>27</xdr:row>
      <xdr:rowOff>133190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482667" y="4720167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0</xdr:row>
      <xdr:rowOff>42334</xdr:rowOff>
    </xdr:from>
    <xdr:to>
      <xdr:col>1</xdr:col>
      <xdr:colOff>1016000</xdr:colOff>
      <xdr:row>5</xdr:row>
      <xdr:rowOff>52918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" t="23320" r="4020" b="27256"/>
        <a:stretch/>
      </xdr:blipFill>
      <xdr:spPr>
        <a:xfrm>
          <a:off x="31749" y="42334"/>
          <a:ext cx="1915584" cy="8043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</xdr:colOff>
      <xdr:row>0</xdr:row>
      <xdr:rowOff>52917</xdr:rowOff>
    </xdr:from>
    <xdr:to>
      <xdr:col>10</xdr:col>
      <xdr:colOff>21166</xdr:colOff>
      <xdr:row>7</xdr:row>
      <xdr:rowOff>518584</xdr:rowOff>
    </xdr:to>
    <xdr:grpSp>
      <xdr:nvGrpSpPr>
        <xdr:cNvPr id="8" name="7 Grupo"/>
        <xdr:cNvGrpSpPr/>
      </xdr:nvGrpSpPr>
      <xdr:grpSpPr>
        <a:xfrm>
          <a:off x="10583" y="52917"/>
          <a:ext cx="12240683" cy="1599142"/>
          <a:chOff x="1134340" y="242455"/>
          <a:chExt cx="8788977" cy="1889770"/>
        </a:xfrm>
      </xdr:grpSpPr>
      <xdr:pic>
        <xdr:nvPicPr>
          <xdr:cNvPr id="10" name="9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8825" b="3529"/>
          <a:stretch/>
        </xdr:blipFill>
        <xdr:spPr>
          <a:xfrm>
            <a:off x="1134340" y="242456"/>
            <a:ext cx="8788977" cy="1889769"/>
          </a:xfrm>
          <a:prstGeom prst="rect">
            <a:avLst/>
          </a:prstGeom>
        </xdr:spPr>
      </xdr:pic>
      <xdr:sp macro="" textlink="">
        <xdr:nvSpPr>
          <xdr:cNvPr id="13" name="12 Rectángulo"/>
          <xdr:cNvSpPr/>
        </xdr:nvSpPr>
        <xdr:spPr>
          <a:xfrm>
            <a:off x="1356457" y="242455"/>
            <a:ext cx="3385355" cy="431222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4" name="13 Rectángulo"/>
          <xdr:cNvSpPr/>
        </xdr:nvSpPr>
        <xdr:spPr>
          <a:xfrm>
            <a:off x="1451707" y="338521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3</xdr:col>
      <xdr:colOff>1134466</xdr:colOff>
      <xdr:row>5</xdr:row>
      <xdr:rowOff>150433</xdr:rowOff>
    </xdr:from>
    <xdr:to>
      <xdr:col>9</xdr:col>
      <xdr:colOff>658284</xdr:colOff>
      <xdr:row>7</xdr:row>
      <xdr:rowOff>528109</xdr:rowOff>
    </xdr:to>
    <xdr:grpSp>
      <xdr:nvGrpSpPr>
        <xdr:cNvPr id="13286" name="6 Grupo"/>
        <xdr:cNvGrpSpPr>
          <a:grpSpLocks/>
        </xdr:cNvGrpSpPr>
      </xdr:nvGrpSpPr>
      <xdr:grpSpPr bwMode="auto">
        <a:xfrm>
          <a:off x="7135216" y="960058"/>
          <a:ext cx="4895918" cy="701526"/>
          <a:chOff x="6308052" y="929459"/>
          <a:chExt cx="4908251" cy="716458"/>
        </a:xfrm>
      </xdr:grpSpPr>
      <xdr:sp macro="" textlink="">
        <xdr:nvSpPr>
          <xdr:cNvPr id="11" name="10 CuadroTexto"/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20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Lista de precios 67</a:t>
            </a:r>
          </a:p>
          <a:p>
            <a:pPr algn="r"/>
            <a:r>
              <a:rPr lang="es-ES" sz="12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Fecha de publicación: Junio</a:t>
            </a:r>
            <a:r>
              <a:rPr lang="es-ES" sz="1200" b="1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18 </a:t>
            </a:r>
            <a:r>
              <a:rPr lang="es-ES" sz="12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de 2018</a:t>
            </a: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7</xdr:col>
      <xdr:colOff>801158</xdr:colOff>
      <xdr:row>31</xdr:row>
      <xdr:rowOff>133352</xdr:rowOff>
    </xdr:from>
    <xdr:to>
      <xdr:col>9</xdr:col>
      <xdr:colOff>811742</xdr:colOff>
      <xdr:row>35</xdr:row>
      <xdr:rowOff>72867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410825" y="5456769"/>
          <a:ext cx="1852084" cy="57451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10585</xdr:colOff>
      <xdr:row>0</xdr:row>
      <xdr:rowOff>0</xdr:rowOff>
    </xdr:from>
    <xdr:to>
      <xdr:col>1</xdr:col>
      <xdr:colOff>656168</xdr:colOff>
      <xdr:row>5</xdr:row>
      <xdr:rowOff>4941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10585" y="0"/>
          <a:ext cx="1894416" cy="798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showGridLines="0" showRowColHeaders="0" tabSelected="1" topLeftCell="A4" workbookViewId="0">
      <selection activeCell="O17" sqref="O17"/>
    </sheetView>
  </sheetViews>
  <sheetFormatPr defaultColWidth="11.42578125" defaultRowHeight="12.75"/>
  <cols>
    <col min="1" max="16384" width="11.42578125" style="2"/>
  </cols>
  <sheetData/>
  <sheetProtection algorithmName="SHA-512" hashValue="Kbxvl3N7FFxCszMI9iUsELEI8OH6UPx272tdPEuvSx1c6yW4YPlxDj8O8YR/4Vj5GEqXZZcgbVwIug4X+gqEUA==" saltValue="Tq1ZpPKFVkiLs8R/RQxZgg==" spinCount="100000" sheet="1" objects="1" scenarios="1"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J21"/>
  <sheetViews>
    <sheetView workbookViewId="0">
      <selection activeCell="C11" sqref="C11"/>
    </sheetView>
  </sheetViews>
  <sheetFormatPr defaultColWidth="12.28515625" defaultRowHeight="12.75"/>
  <cols>
    <col min="1" max="1" width="16.5703125" style="73" customWidth="1"/>
    <col min="2" max="2" width="43" style="73" customWidth="1"/>
    <col min="3" max="3" width="16.42578125" style="73" customWidth="1"/>
    <col min="4" max="4" width="17.7109375" style="73" bestFit="1" customWidth="1"/>
    <col min="5" max="5" width="16.42578125" style="73" customWidth="1"/>
    <col min="6" max="6" width="9.140625" style="73" customWidth="1"/>
    <col min="7" max="7" width="9.7109375" style="73" bestFit="1" customWidth="1"/>
    <col min="8" max="8" width="15.42578125" style="73" customWidth="1"/>
    <col min="9" max="9" width="14.85546875" style="73" customWidth="1"/>
    <col min="10" max="10" width="12.85546875" style="73" customWidth="1"/>
    <col min="11" max="16384" width="12.28515625" style="73"/>
  </cols>
  <sheetData>
    <row r="1" spans="1:10">
      <c r="A1" s="16"/>
      <c r="B1" s="3"/>
      <c r="C1" s="3"/>
      <c r="D1" s="3"/>
      <c r="E1" s="3"/>
      <c r="F1" s="3"/>
      <c r="G1" s="3"/>
      <c r="H1" s="3"/>
      <c r="I1" s="3"/>
      <c r="J1" s="53"/>
    </row>
    <row r="2" spans="1:10">
      <c r="A2" s="17"/>
      <c r="B2" s="5"/>
      <c r="C2" s="5"/>
      <c r="D2" s="5"/>
      <c r="E2" s="5"/>
      <c r="F2" s="5"/>
      <c r="G2" s="5"/>
      <c r="H2" s="5"/>
      <c r="I2" s="5"/>
      <c r="J2" s="54"/>
    </row>
    <row r="3" spans="1:10">
      <c r="A3" s="17"/>
      <c r="B3" s="5"/>
      <c r="C3" s="5"/>
      <c r="D3" s="5"/>
      <c r="E3" s="5"/>
      <c r="F3" s="5"/>
      <c r="G3" s="5"/>
      <c r="H3" s="5"/>
      <c r="I3" s="7"/>
      <c r="J3" s="54"/>
    </row>
    <row r="4" spans="1:10">
      <c r="A4" s="17"/>
      <c r="B4" s="5"/>
      <c r="C4" s="5"/>
      <c r="D4" s="5"/>
      <c r="E4" s="5"/>
      <c r="F4" s="5"/>
      <c r="G4" s="5"/>
      <c r="H4" s="5"/>
      <c r="I4" s="5"/>
      <c r="J4" s="54"/>
    </row>
    <row r="5" spans="1:10">
      <c r="A5" s="17"/>
      <c r="B5" s="5"/>
      <c r="C5" s="264"/>
      <c r="D5" s="264"/>
      <c r="E5" s="264"/>
      <c r="F5" s="264"/>
      <c r="G5" s="264"/>
      <c r="H5" s="264"/>
      <c r="I5" s="5"/>
      <c r="J5" s="54"/>
    </row>
    <row r="6" spans="1:10">
      <c r="A6" s="17"/>
      <c r="B6" s="5"/>
      <c r="C6" s="264"/>
      <c r="D6" s="264"/>
      <c r="E6" s="264"/>
      <c r="F6" s="264"/>
      <c r="G6" s="264"/>
      <c r="H6" s="264"/>
      <c r="I6" s="5"/>
      <c r="J6" s="54"/>
    </row>
    <row r="7" spans="1:10">
      <c r="A7" s="17"/>
      <c r="B7" s="69"/>
      <c r="C7" s="70"/>
      <c r="D7" s="71"/>
      <c r="E7" s="71"/>
      <c r="F7" s="71"/>
      <c r="G7" s="71"/>
      <c r="H7" s="71"/>
      <c r="I7" s="5"/>
      <c r="J7" s="54"/>
    </row>
    <row r="8" spans="1:10" ht="44.25" customHeight="1">
      <c r="A8" s="17"/>
      <c r="B8" s="5"/>
      <c r="C8" s="5"/>
      <c r="D8" s="5"/>
      <c r="E8" s="5"/>
      <c r="F8" s="5"/>
      <c r="G8" s="5"/>
      <c r="H8" s="5"/>
      <c r="I8" s="5"/>
      <c r="J8" s="54"/>
    </row>
    <row r="9" spans="1:10" ht="12.75" customHeight="1">
      <c r="A9" s="324" t="s">
        <v>366</v>
      </c>
      <c r="B9" s="325"/>
      <c r="C9" s="77" t="s">
        <v>65</v>
      </c>
      <c r="D9" s="27">
        <f>(1-(1-C11)*(1-D11)*(1-F11)*(1-G11))</f>
        <v>0</v>
      </c>
      <c r="E9" s="75"/>
      <c r="F9" s="75"/>
      <c r="G9" s="76"/>
      <c r="H9" s="330" t="s">
        <v>3</v>
      </c>
      <c r="I9" s="330" t="s">
        <v>58</v>
      </c>
      <c r="J9" s="330" t="s">
        <v>4</v>
      </c>
    </row>
    <row r="10" spans="1:10" ht="12.75" customHeight="1">
      <c r="A10" s="326"/>
      <c r="B10" s="327"/>
      <c r="C10" s="77" t="s">
        <v>57</v>
      </c>
      <c r="D10" s="77" t="s">
        <v>64</v>
      </c>
      <c r="E10" s="77" t="s">
        <v>0</v>
      </c>
      <c r="F10" s="77" t="s">
        <v>1</v>
      </c>
      <c r="G10" s="78" t="s">
        <v>2</v>
      </c>
      <c r="H10" s="331"/>
      <c r="I10" s="331"/>
      <c r="J10" s="331"/>
    </row>
    <row r="11" spans="1:10" ht="12.75" customHeight="1">
      <c r="A11" s="328"/>
      <c r="B11" s="329"/>
      <c r="C11" s="14">
        <v>0</v>
      </c>
      <c r="D11" s="14">
        <v>0</v>
      </c>
      <c r="E11" s="15">
        <v>0</v>
      </c>
      <c r="F11" s="14">
        <v>0</v>
      </c>
      <c r="G11" s="14">
        <v>0</v>
      </c>
      <c r="H11" s="331"/>
      <c r="I11" s="331"/>
      <c r="J11" s="331"/>
    </row>
    <row r="12" spans="1:10" ht="12.75" customHeight="1">
      <c r="A12" s="79" t="s">
        <v>5</v>
      </c>
      <c r="B12" s="80" t="s">
        <v>62</v>
      </c>
      <c r="C12" s="81" t="s">
        <v>61</v>
      </c>
      <c r="D12" s="81" t="s">
        <v>60</v>
      </c>
      <c r="E12" s="81" t="s">
        <v>6</v>
      </c>
      <c r="F12" s="275" t="s">
        <v>59</v>
      </c>
      <c r="G12" s="275"/>
      <c r="H12" s="23">
        <v>0</v>
      </c>
      <c r="I12" s="331"/>
      <c r="J12" s="331"/>
    </row>
    <row r="13" spans="1:10">
      <c r="A13" s="314" t="s">
        <v>366</v>
      </c>
      <c r="B13" s="332"/>
      <c r="C13" s="332"/>
      <c r="D13" s="332"/>
      <c r="E13" s="332"/>
      <c r="F13" s="332"/>
      <c r="G13" s="332"/>
      <c r="H13" s="332"/>
      <c r="I13" s="332"/>
      <c r="J13" s="332"/>
    </row>
    <row r="14" spans="1:10">
      <c r="A14" s="179" t="s">
        <v>322</v>
      </c>
      <c r="B14" s="180" t="s">
        <v>325</v>
      </c>
      <c r="C14" s="433">
        <v>3268.7550000000001</v>
      </c>
      <c r="D14" s="427">
        <f>C14*(1-$D$11)*(1-$C$11)</f>
        <v>3268.7550000000001</v>
      </c>
      <c r="E14" s="427">
        <f>+D14*$E$11</f>
        <v>0</v>
      </c>
      <c r="F14" s="428">
        <f>(D14*(1-$F$11))*(1-$G$11)+E14</f>
        <v>3268.7550000000001</v>
      </c>
      <c r="G14" s="428"/>
      <c r="H14" s="427">
        <f>IF($H$12=0,F14,(F14/(1-$H$12)))</f>
        <v>3268.7550000000001</v>
      </c>
      <c r="I14" s="262"/>
      <c r="J14" s="33">
        <f>IF(I14=0,0,((I14-H14)/(H14))*1)</f>
        <v>0</v>
      </c>
    </row>
    <row r="15" spans="1:10">
      <c r="A15" s="68" t="s">
        <v>321</v>
      </c>
      <c r="B15" s="74" t="s">
        <v>323</v>
      </c>
      <c r="C15" s="433">
        <v>2918.1600000000003</v>
      </c>
      <c r="D15" s="421">
        <f>C15*(1-$D$11)*(1-$C$11)</f>
        <v>2918.1600000000003</v>
      </c>
      <c r="E15" s="421">
        <f>+D15*$E$11</f>
        <v>0</v>
      </c>
      <c r="F15" s="422">
        <f>(D15*(1-$F$11))*(1-$G$11)+E15</f>
        <v>2918.1600000000003</v>
      </c>
      <c r="G15" s="422"/>
      <c r="H15" s="421">
        <f>IF($H$12=0,F15,(F15/(1-$H$12)))</f>
        <v>2918.1600000000003</v>
      </c>
      <c r="I15" s="263"/>
      <c r="J15" s="34">
        <f>IF(I15=0,0,((I15-H15)/(H15))*1)</f>
        <v>0</v>
      </c>
    </row>
    <row r="16" spans="1:10">
      <c r="A16" s="68" t="s">
        <v>320</v>
      </c>
      <c r="B16" s="74" t="s">
        <v>324</v>
      </c>
      <c r="C16" s="433">
        <v>1443.96</v>
      </c>
      <c r="D16" s="421">
        <f t="shared" ref="D16" si="0">C16*(1-$D$11)*(1-$C$11)</f>
        <v>1443.96</v>
      </c>
      <c r="E16" s="421">
        <f t="shared" ref="E16" si="1">+D16*$E$11</f>
        <v>0</v>
      </c>
      <c r="F16" s="422">
        <f t="shared" ref="F16" si="2">(D16*(1-$F$11))*(1-$G$11)+E16</f>
        <v>1443.96</v>
      </c>
      <c r="G16" s="422"/>
      <c r="H16" s="421">
        <f t="shared" ref="H16" si="3">IF($H$12=0,F16,(F16/(1-$H$12)))</f>
        <v>1443.96</v>
      </c>
      <c r="I16" s="263"/>
      <c r="J16" s="34">
        <f t="shared" ref="J16" si="4">IF(I16=0,0,((I16-H16)/(H16))*1)</f>
        <v>0</v>
      </c>
    </row>
    <row r="17" spans="1:10">
      <c r="A17" s="72"/>
      <c r="B17" s="72"/>
      <c r="C17" s="72"/>
      <c r="D17" s="72"/>
      <c r="E17" s="72"/>
      <c r="F17" s="72"/>
      <c r="G17" s="72"/>
      <c r="H17" s="72"/>
      <c r="I17" s="72"/>
      <c r="J17" s="72"/>
    </row>
    <row r="18" spans="1:10">
      <c r="A18" s="72"/>
      <c r="B18" s="72"/>
      <c r="C18" s="72"/>
      <c r="D18" s="72"/>
      <c r="E18" s="72"/>
      <c r="F18" s="72"/>
      <c r="G18" s="72"/>
      <c r="H18" s="72"/>
      <c r="I18" s="72"/>
      <c r="J18" s="72"/>
    </row>
    <row r="19" spans="1:10">
      <c r="A19" s="72"/>
      <c r="B19" s="72"/>
      <c r="C19" s="72"/>
      <c r="D19" s="72"/>
      <c r="E19" s="72"/>
      <c r="F19" s="72"/>
      <c r="G19" s="72"/>
      <c r="H19" s="72"/>
      <c r="I19" s="72"/>
      <c r="J19" s="72"/>
    </row>
    <row r="20" spans="1:10">
      <c r="A20" s="72"/>
      <c r="B20" s="72"/>
      <c r="C20" s="72"/>
      <c r="D20" s="72"/>
      <c r="E20" s="72"/>
      <c r="F20" s="72"/>
      <c r="G20" s="72"/>
      <c r="H20" s="72"/>
      <c r="I20" s="72"/>
      <c r="J20" s="72"/>
    </row>
    <row r="21" spans="1:10">
      <c r="A21" s="72"/>
      <c r="B21" s="72"/>
      <c r="C21" s="72"/>
      <c r="D21" s="72"/>
      <c r="E21" s="72"/>
      <c r="F21" s="72"/>
      <c r="G21" s="72"/>
      <c r="H21" s="72"/>
      <c r="I21" s="72"/>
      <c r="J21" s="72"/>
    </row>
  </sheetData>
  <sheetProtection algorithmName="SHA-512" hashValue="xFb0W73AO9hA7li5QrLOE3QdH70GwF1bqzVwAy5pCmSe/DK4GVBrOuZOllnZj2JOmOIt6/zLqP8Ta7GAVInEqA==" saltValue="aGh1K1DHy1BJeinY221YFw==" spinCount="100000" sheet="1" objects="1" scenarios="1" selectLockedCells="1"/>
  <mergeCells count="10">
    <mergeCell ref="J9:J12"/>
    <mergeCell ref="F12:G12"/>
    <mergeCell ref="A13:J13"/>
    <mergeCell ref="F16:G16"/>
    <mergeCell ref="A9:B11"/>
    <mergeCell ref="H9:H11"/>
    <mergeCell ref="I9:I12"/>
    <mergeCell ref="C5:H6"/>
    <mergeCell ref="F14:G14"/>
    <mergeCell ref="F15:G15"/>
  </mergeCells>
  <phoneticPr fontId="3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/>
  </sheetViews>
  <sheetFormatPr defaultColWidth="12.28515625" defaultRowHeight="12.75"/>
  <cols>
    <col min="1" max="1" width="16.140625" style="21" customWidth="1"/>
    <col min="2" max="2" width="37.28515625" style="21" customWidth="1"/>
    <col min="3" max="3" width="16.28515625" style="21" customWidth="1"/>
    <col min="4" max="4" width="19.85546875" style="21" customWidth="1"/>
    <col min="5" max="5" width="18.28515625" style="21" customWidth="1"/>
    <col min="6" max="6" width="9.28515625" style="21" customWidth="1"/>
    <col min="7" max="7" width="10.140625" style="21" bestFit="1" customWidth="1"/>
    <col min="8" max="8" width="16.140625" style="21" customWidth="1"/>
    <col min="9" max="9" width="16" style="21" customWidth="1"/>
    <col min="10" max="10" width="15.5703125" style="21" customWidth="1"/>
    <col min="11" max="16384" width="12.28515625" style="1"/>
  </cols>
  <sheetData>
    <row r="1" spans="1:12">
      <c r="A1" s="22"/>
    </row>
    <row r="4" spans="1:12" ht="12.75" customHeight="1">
      <c r="L4" s="13"/>
    </row>
    <row r="5" spans="1:12" ht="12.75" customHeight="1"/>
    <row r="8" spans="1:12" ht="9" customHeight="1">
      <c r="K8" s="12"/>
    </row>
    <row r="9" spans="1:12" ht="12.75" customHeight="1"/>
    <row r="10" spans="1:12" ht="12.75" customHeight="1"/>
    <row r="14" spans="1:12">
      <c r="L14" s="12"/>
    </row>
    <row r="21" spans="11:13">
      <c r="K21" s="12"/>
    </row>
    <row r="24" spans="11:13" ht="15" customHeight="1">
      <c r="L24" s="12"/>
    </row>
    <row r="30" spans="11:13">
      <c r="M30" s="12"/>
    </row>
  </sheetData>
  <sheetProtection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39"/>
  <sheetViews>
    <sheetView workbookViewId="0">
      <selection activeCell="I17" sqref="I17"/>
    </sheetView>
  </sheetViews>
  <sheetFormatPr defaultColWidth="12.28515625" defaultRowHeight="12.75"/>
  <cols>
    <col min="1" max="1" width="18.28515625" style="21" customWidth="1"/>
    <col min="2" max="2" width="38.7109375" style="21" customWidth="1"/>
    <col min="3" max="3" width="16.28515625" style="21" customWidth="1"/>
    <col min="4" max="4" width="19.85546875" style="21" customWidth="1"/>
    <col min="5" max="5" width="18.28515625" style="21" customWidth="1"/>
    <col min="6" max="6" width="9.28515625" style="21" customWidth="1"/>
    <col min="7" max="7" width="10.140625" style="21" bestFit="1" customWidth="1"/>
    <col min="8" max="8" width="16.140625" style="21" customWidth="1"/>
    <col min="9" max="9" width="16" style="21" customWidth="1"/>
    <col min="10" max="10" width="15.5703125" style="21" customWidth="1"/>
    <col min="11" max="16384" width="12.28515625" style="21"/>
  </cols>
  <sheetData>
    <row r="1" spans="1:12">
      <c r="A1" s="16"/>
      <c r="B1" s="3"/>
      <c r="C1" s="3"/>
      <c r="D1" s="3"/>
      <c r="E1" s="3"/>
      <c r="F1" s="3"/>
      <c r="G1" s="3"/>
      <c r="H1" s="3"/>
      <c r="I1" s="3"/>
      <c r="J1" s="4"/>
    </row>
    <row r="2" spans="1:12">
      <c r="A2" s="17"/>
      <c r="B2" s="5"/>
      <c r="C2" s="5"/>
      <c r="D2" s="5"/>
      <c r="E2" s="5"/>
      <c r="F2" s="5"/>
      <c r="G2" s="5"/>
      <c r="H2" s="5"/>
      <c r="I2" s="5"/>
      <c r="J2" s="6"/>
    </row>
    <row r="3" spans="1:12">
      <c r="A3" s="17"/>
      <c r="B3" s="5"/>
      <c r="C3" s="5"/>
      <c r="D3" s="5"/>
      <c r="E3" s="5"/>
      <c r="F3" s="5"/>
      <c r="G3" s="5"/>
      <c r="H3" s="5"/>
      <c r="I3" s="5"/>
      <c r="J3" s="6"/>
    </row>
    <row r="4" spans="1:12">
      <c r="A4" s="17"/>
      <c r="B4" s="5"/>
      <c r="C4" s="264"/>
      <c r="D4" s="264"/>
      <c r="E4" s="264"/>
      <c r="F4" s="264"/>
      <c r="G4" s="264"/>
      <c r="H4" s="264"/>
      <c r="I4" s="5"/>
      <c r="J4" s="6"/>
      <c r="L4" s="86"/>
    </row>
    <row r="5" spans="1:12">
      <c r="A5" s="17"/>
      <c r="B5" s="5"/>
      <c r="C5" s="264"/>
      <c r="D5" s="264"/>
      <c r="E5" s="264"/>
      <c r="F5" s="264"/>
      <c r="G5" s="264"/>
      <c r="H5" s="264"/>
      <c r="I5" s="5"/>
      <c r="J5" s="6"/>
    </row>
    <row r="6" spans="1:12">
      <c r="A6" s="17"/>
      <c r="B6" s="5"/>
      <c r="C6" s="5"/>
      <c r="D6" s="5"/>
      <c r="E6" s="5"/>
      <c r="F6" s="5"/>
      <c r="G6" s="5"/>
      <c r="H6" s="5"/>
      <c r="I6" s="5"/>
      <c r="J6" s="6"/>
    </row>
    <row r="7" spans="1:12">
      <c r="A7" s="17"/>
      <c r="B7" s="18"/>
      <c r="C7" s="19"/>
      <c r="D7" s="20"/>
      <c r="E7" s="20"/>
      <c r="F7" s="20"/>
      <c r="G7" s="20"/>
      <c r="H7" s="20"/>
      <c r="I7" s="5"/>
      <c r="J7" s="6"/>
    </row>
    <row r="8" spans="1:12" ht="45.75" customHeight="1">
      <c r="A8" s="17"/>
      <c r="B8" s="5"/>
      <c r="C8" s="5"/>
      <c r="D8" s="5"/>
      <c r="E8" s="5"/>
      <c r="F8" s="5"/>
      <c r="G8" s="5"/>
      <c r="H8" s="5"/>
      <c r="I8" s="5"/>
      <c r="J8" s="6"/>
      <c r="K8" s="22"/>
    </row>
    <row r="9" spans="1:12" ht="12.75" customHeight="1">
      <c r="A9" s="265" t="s">
        <v>56</v>
      </c>
      <c r="B9" s="266"/>
      <c r="C9" s="77" t="s">
        <v>65</v>
      </c>
      <c r="D9" s="27">
        <f>(1-(1-C11)*(1-D11)*(1-F11)*(1-G11))</f>
        <v>0</v>
      </c>
      <c r="E9" s="75"/>
      <c r="F9" s="75"/>
      <c r="G9" s="76"/>
      <c r="H9" s="271" t="s">
        <v>3</v>
      </c>
      <c r="I9" s="271" t="s">
        <v>58</v>
      </c>
      <c r="J9" s="271" t="s">
        <v>4</v>
      </c>
    </row>
    <row r="10" spans="1:12" ht="12.75" customHeight="1">
      <c r="A10" s="267"/>
      <c r="B10" s="268"/>
      <c r="C10" s="77" t="s">
        <v>57</v>
      </c>
      <c r="D10" s="77" t="s">
        <v>64</v>
      </c>
      <c r="E10" s="77" t="s">
        <v>0</v>
      </c>
      <c r="F10" s="77" t="s">
        <v>1</v>
      </c>
      <c r="G10" s="78" t="s">
        <v>2</v>
      </c>
      <c r="H10" s="272"/>
      <c r="I10" s="272"/>
      <c r="J10" s="272"/>
    </row>
    <row r="11" spans="1:12" ht="12.75" customHeight="1">
      <c r="A11" s="269"/>
      <c r="B11" s="270"/>
      <c r="C11" s="14">
        <v>0</v>
      </c>
      <c r="D11" s="14">
        <v>0</v>
      </c>
      <c r="E11" s="15">
        <v>0</v>
      </c>
      <c r="F11" s="14">
        <v>0</v>
      </c>
      <c r="G11" s="14">
        <v>0</v>
      </c>
      <c r="H11" s="272"/>
      <c r="I11" s="272"/>
      <c r="J11" s="272"/>
    </row>
    <row r="12" spans="1:12">
      <c r="A12" s="43" t="s">
        <v>5</v>
      </c>
      <c r="B12" s="44" t="s">
        <v>62</v>
      </c>
      <c r="C12" s="81" t="s">
        <v>61</v>
      </c>
      <c r="D12" s="81" t="s">
        <v>60</v>
      </c>
      <c r="E12" s="81" t="s">
        <v>6</v>
      </c>
      <c r="F12" s="275" t="s">
        <v>59</v>
      </c>
      <c r="G12" s="275"/>
      <c r="H12" s="24">
        <v>0</v>
      </c>
      <c r="I12" s="272"/>
      <c r="J12" s="272"/>
    </row>
    <row r="13" spans="1:12" ht="15">
      <c r="A13" s="276" t="s">
        <v>326</v>
      </c>
      <c r="B13" s="277"/>
      <c r="C13" s="277"/>
      <c r="D13" s="277"/>
      <c r="E13" s="277"/>
      <c r="F13" s="277"/>
      <c r="G13" s="277"/>
      <c r="H13" s="277"/>
      <c r="I13" s="277"/>
      <c r="J13" s="277"/>
    </row>
    <row r="14" spans="1:12" ht="14.25" customHeight="1">
      <c r="A14" s="82" t="s">
        <v>133</v>
      </c>
      <c r="B14" s="36" t="s">
        <v>134</v>
      </c>
      <c r="C14" s="335">
        <v>2376.4378367440318</v>
      </c>
      <c r="D14" s="357">
        <f t="shared" ref="D14:D17" si="0">C14*(1-$D$11)*(1-$C$11)</f>
        <v>2376.4378367440318</v>
      </c>
      <c r="E14" s="357">
        <f t="shared" ref="E14:E17" si="1">+D14*$E$11</f>
        <v>0</v>
      </c>
      <c r="F14" s="358">
        <f>(D14*(1-$F$11))*(1-$G$11)+E14</f>
        <v>2376.4378367440318</v>
      </c>
      <c r="G14" s="358"/>
      <c r="H14" s="357">
        <f t="shared" ref="H14:H17" si="2">IF($H$12=0,F14,(F14/(1-$H$12)))</f>
        <v>2376.4378367440318</v>
      </c>
      <c r="I14" s="223"/>
      <c r="J14" s="33">
        <f t="shared" ref="J14:J17" si="3">IF(I14=0,0,((I14-H14)/(H14))*1)</f>
        <v>0</v>
      </c>
    </row>
    <row r="15" spans="1:12" ht="14.25" customHeight="1">
      <c r="A15" s="83" t="s">
        <v>9</v>
      </c>
      <c r="B15" s="37" t="s">
        <v>130</v>
      </c>
      <c r="C15" s="336">
        <v>1488.8683696652656</v>
      </c>
      <c r="D15" s="359">
        <f t="shared" si="0"/>
        <v>1488.8683696652656</v>
      </c>
      <c r="E15" s="359">
        <f t="shared" si="1"/>
        <v>0</v>
      </c>
      <c r="F15" s="360">
        <f>(D15*(1-$F$11))*(1-$G$11)+E15</f>
        <v>1488.8683696652656</v>
      </c>
      <c r="G15" s="360"/>
      <c r="H15" s="359">
        <f t="shared" si="2"/>
        <v>1488.8683696652656</v>
      </c>
      <c r="I15" s="224"/>
      <c r="J15" s="34">
        <f t="shared" si="3"/>
        <v>0</v>
      </c>
    </row>
    <row r="16" spans="1:12" ht="14.25" customHeight="1">
      <c r="A16" s="83" t="s">
        <v>8</v>
      </c>
      <c r="B16" s="37" t="s">
        <v>131</v>
      </c>
      <c r="C16" s="336">
        <v>918.2879979717726</v>
      </c>
      <c r="D16" s="359">
        <f t="shared" si="0"/>
        <v>918.2879979717726</v>
      </c>
      <c r="E16" s="359">
        <f t="shared" si="1"/>
        <v>0</v>
      </c>
      <c r="F16" s="360">
        <f>(D16*(1-$F$11))*(1-$G$11)+E16</f>
        <v>918.2879979717726</v>
      </c>
      <c r="G16" s="360"/>
      <c r="H16" s="359">
        <f t="shared" si="2"/>
        <v>918.2879979717726</v>
      </c>
      <c r="I16" s="224"/>
      <c r="J16" s="34">
        <f t="shared" si="3"/>
        <v>0</v>
      </c>
    </row>
    <row r="17" spans="1:10" ht="14.25" customHeight="1">
      <c r="A17" s="82" t="s">
        <v>7</v>
      </c>
      <c r="B17" s="37" t="s">
        <v>132</v>
      </c>
      <c r="C17" s="337">
        <v>644.43556298944316</v>
      </c>
      <c r="D17" s="359">
        <f t="shared" si="0"/>
        <v>644.43556298944316</v>
      </c>
      <c r="E17" s="359">
        <f t="shared" si="1"/>
        <v>0</v>
      </c>
      <c r="F17" s="360">
        <f t="shared" ref="F17" si="4">(D17*(1-$F$11))*(1-$G$11)+E17</f>
        <v>644.43556298944316</v>
      </c>
      <c r="G17" s="360"/>
      <c r="H17" s="359">
        <f t="shared" si="2"/>
        <v>644.43556298944316</v>
      </c>
      <c r="I17" s="224"/>
      <c r="J17" s="34">
        <f t="shared" si="3"/>
        <v>0</v>
      </c>
    </row>
    <row r="18" spans="1:10" ht="15">
      <c r="A18" s="273" t="s">
        <v>327</v>
      </c>
      <c r="B18" s="274"/>
      <c r="C18" s="274"/>
      <c r="D18" s="274"/>
      <c r="E18" s="274"/>
      <c r="F18" s="274"/>
      <c r="G18" s="274"/>
      <c r="H18" s="274"/>
      <c r="I18" s="274"/>
      <c r="J18" s="274"/>
    </row>
    <row r="19" spans="1:10">
      <c r="A19" s="84" t="s">
        <v>135</v>
      </c>
      <c r="B19" s="37" t="s">
        <v>150</v>
      </c>
      <c r="C19" s="333">
        <v>156902.18760815135</v>
      </c>
      <c r="D19" s="361">
        <f t="shared" ref="D19:D32" si="5">C19*(1-$D$11)*(1-$C$11)</f>
        <v>156902.18760815135</v>
      </c>
      <c r="E19" s="361">
        <f t="shared" ref="E19:E32" si="6">+D19*$E$11</f>
        <v>0</v>
      </c>
      <c r="F19" s="362">
        <f t="shared" ref="F19:F32" si="7">(D19*(1-$F$11))*(1-$G$11)+E19</f>
        <v>156902.18760815135</v>
      </c>
      <c r="G19" s="362"/>
      <c r="H19" s="361">
        <f t="shared" ref="H19:H32" si="8">IF($H$12=0,F19,(F19/(1-$H$12)))</f>
        <v>156902.18760815135</v>
      </c>
      <c r="I19" s="226"/>
      <c r="J19" s="34">
        <f t="shared" ref="J19:J32" si="9">IF(I19=0,0,((I19-H19)/(H19))*1)</f>
        <v>0</v>
      </c>
    </row>
    <row r="20" spans="1:10">
      <c r="A20" s="84" t="s">
        <v>136</v>
      </c>
      <c r="B20" s="37" t="s">
        <v>151</v>
      </c>
      <c r="C20" s="333">
        <v>117582.77729343028</v>
      </c>
      <c r="D20" s="361">
        <f t="shared" si="5"/>
        <v>117582.77729343028</v>
      </c>
      <c r="E20" s="361">
        <f t="shared" si="6"/>
        <v>0</v>
      </c>
      <c r="F20" s="362">
        <f t="shared" si="7"/>
        <v>117582.77729343028</v>
      </c>
      <c r="G20" s="362"/>
      <c r="H20" s="361">
        <f t="shared" si="8"/>
        <v>117582.77729343028</v>
      </c>
      <c r="I20" s="226"/>
      <c r="J20" s="34">
        <f t="shared" si="9"/>
        <v>0</v>
      </c>
    </row>
    <row r="21" spans="1:10">
      <c r="A21" s="84" t="s">
        <v>84</v>
      </c>
      <c r="B21" s="37" t="s">
        <v>152</v>
      </c>
      <c r="C21" s="333">
        <v>92956.868612023012</v>
      </c>
      <c r="D21" s="361">
        <f t="shared" si="5"/>
        <v>92956.868612023012</v>
      </c>
      <c r="E21" s="361">
        <f t="shared" si="6"/>
        <v>0</v>
      </c>
      <c r="F21" s="362">
        <f t="shared" si="7"/>
        <v>92956.868612023012</v>
      </c>
      <c r="G21" s="362"/>
      <c r="H21" s="361">
        <f t="shared" si="8"/>
        <v>92956.868612023012</v>
      </c>
      <c r="I21" s="226"/>
      <c r="J21" s="34">
        <f t="shared" si="9"/>
        <v>0</v>
      </c>
    </row>
    <row r="22" spans="1:10" ht="13.5" customHeight="1">
      <c r="A22" s="83" t="s">
        <v>137</v>
      </c>
      <c r="B22" s="37" t="s">
        <v>153</v>
      </c>
      <c r="C22" s="333">
        <v>77153.585888579779</v>
      </c>
      <c r="D22" s="361">
        <f t="shared" si="5"/>
        <v>77153.585888579779</v>
      </c>
      <c r="E22" s="361">
        <f t="shared" si="6"/>
        <v>0</v>
      </c>
      <c r="F22" s="362">
        <f>(D22*(1-$F$11))*(1-$G$11)+E22</f>
        <v>77153.585888579779</v>
      </c>
      <c r="G22" s="362"/>
      <c r="H22" s="361">
        <f t="shared" si="8"/>
        <v>77153.585888579779</v>
      </c>
      <c r="I22" s="226"/>
      <c r="J22" s="34">
        <f t="shared" si="9"/>
        <v>0</v>
      </c>
    </row>
    <row r="23" spans="1:10" ht="13.5" customHeight="1">
      <c r="A23" s="83" t="s">
        <v>138</v>
      </c>
      <c r="B23" s="37" t="s">
        <v>154</v>
      </c>
      <c r="C23" s="333">
        <v>57480.24245758148</v>
      </c>
      <c r="D23" s="361">
        <f t="shared" si="5"/>
        <v>57480.24245758148</v>
      </c>
      <c r="E23" s="361">
        <f t="shared" si="6"/>
        <v>0</v>
      </c>
      <c r="F23" s="362">
        <f t="shared" si="7"/>
        <v>57480.24245758148</v>
      </c>
      <c r="G23" s="362"/>
      <c r="H23" s="361">
        <f t="shared" si="8"/>
        <v>57480.24245758148</v>
      </c>
      <c r="I23" s="226"/>
      <c r="J23" s="34">
        <f t="shared" si="9"/>
        <v>0</v>
      </c>
    </row>
    <row r="24" spans="1:10" ht="13.5" customHeight="1">
      <c r="A24" s="83" t="s">
        <v>139</v>
      </c>
      <c r="B24" s="37" t="s">
        <v>155</v>
      </c>
      <c r="C24" s="333">
        <v>51802.441950201173</v>
      </c>
      <c r="D24" s="361">
        <f t="shared" si="5"/>
        <v>51802.441950201173</v>
      </c>
      <c r="E24" s="361">
        <f t="shared" si="6"/>
        <v>0</v>
      </c>
      <c r="F24" s="362">
        <f t="shared" si="7"/>
        <v>51802.441950201173</v>
      </c>
      <c r="G24" s="362"/>
      <c r="H24" s="361">
        <f t="shared" si="8"/>
        <v>51802.441950201173</v>
      </c>
      <c r="I24" s="226"/>
      <c r="J24" s="34">
        <f t="shared" si="9"/>
        <v>0</v>
      </c>
    </row>
    <row r="25" spans="1:10" ht="13.5" customHeight="1">
      <c r="A25" s="83" t="s">
        <v>140</v>
      </c>
      <c r="B25" s="37" t="s">
        <v>156</v>
      </c>
      <c r="C25" s="333">
        <v>43319.970581790112</v>
      </c>
      <c r="D25" s="361">
        <f t="shared" si="5"/>
        <v>43319.970581790112</v>
      </c>
      <c r="E25" s="361">
        <f t="shared" si="6"/>
        <v>0</v>
      </c>
      <c r="F25" s="362">
        <f t="shared" si="7"/>
        <v>43319.970581790112</v>
      </c>
      <c r="G25" s="362"/>
      <c r="H25" s="361">
        <f t="shared" si="8"/>
        <v>43319.970581790112</v>
      </c>
      <c r="I25" s="226"/>
      <c r="J25" s="34">
        <f t="shared" si="9"/>
        <v>0</v>
      </c>
    </row>
    <row r="26" spans="1:10" ht="13.5" customHeight="1">
      <c r="A26" s="83" t="s">
        <v>141</v>
      </c>
      <c r="B26" s="37" t="s">
        <v>157</v>
      </c>
      <c r="C26" s="333">
        <v>37178.890247433868</v>
      </c>
      <c r="D26" s="361">
        <f t="shared" si="5"/>
        <v>37178.890247433868</v>
      </c>
      <c r="E26" s="361">
        <f t="shared" si="6"/>
        <v>0</v>
      </c>
      <c r="F26" s="362">
        <f>(D26*(1-$F$11))*(1-$G$11)+E26</f>
        <v>37178.890247433868</v>
      </c>
      <c r="G26" s="362"/>
      <c r="H26" s="361">
        <f t="shared" si="8"/>
        <v>37178.890247433868</v>
      </c>
      <c r="I26" s="226"/>
      <c r="J26" s="34">
        <f t="shared" si="9"/>
        <v>0</v>
      </c>
    </row>
    <row r="27" spans="1:10" ht="13.5" customHeight="1">
      <c r="A27" s="83" t="s">
        <v>142</v>
      </c>
      <c r="B27" s="37" t="s">
        <v>158</v>
      </c>
      <c r="C27" s="333">
        <v>31942.398971647333</v>
      </c>
      <c r="D27" s="361">
        <f t="shared" si="5"/>
        <v>31942.398971647333</v>
      </c>
      <c r="E27" s="361">
        <f t="shared" si="6"/>
        <v>0</v>
      </c>
      <c r="F27" s="362">
        <f t="shared" si="7"/>
        <v>31942.398971647333</v>
      </c>
      <c r="G27" s="362"/>
      <c r="H27" s="361">
        <f t="shared" si="8"/>
        <v>31942.398971647333</v>
      </c>
      <c r="I27" s="226"/>
      <c r="J27" s="34">
        <f t="shared" si="9"/>
        <v>0</v>
      </c>
    </row>
    <row r="28" spans="1:10" ht="13.5" customHeight="1">
      <c r="A28" s="83" t="s">
        <v>143</v>
      </c>
      <c r="B28" s="37" t="s">
        <v>159</v>
      </c>
      <c r="C28" s="333">
        <v>26446.830851176666</v>
      </c>
      <c r="D28" s="361">
        <f t="shared" si="5"/>
        <v>26446.830851176666</v>
      </c>
      <c r="E28" s="361">
        <f t="shared" si="6"/>
        <v>0</v>
      </c>
      <c r="F28" s="362">
        <f t="shared" si="7"/>
        <v>26446.830851176666</v>
      </c>
      <c r="G28" s="362"/>
      <c r="H28" s="361">
        <f t="shared" si="8"/>
        <v>26446.830851176666</v>
      </c>
      <c r="I28" s="226"/>
      <c r="J28" s="34">
        <f t="shared" si="9"/>
        <v>0</v>
      </c>
    </row>
    <row r="29" spans="1:10" ht="13.5" customHeight="1">
      <c r="A29" s="83" t="s">
        <v>144</v>
      </c>
      <c r="B29" s="37" t="s">
        <v>160</v>
      </c>
      <c r="C29" s="333">
        <v>20384.445740094285</v>
      </c>
      <c r="D29" s="361">
        <f t="shared" si="5"/>
        <v>20384.445740094285</v>
      </c>
      <c r="E29" s="361">
        <f t="shared" si="6"/>
        <v>0</v>
      </c>
      <c r="F29" s="362">
        <f t="shared" si="7"/>
        <v>20384.445740094285</v>
      </c>
      <c r="G29" s="362"/>
      <c r="H29" s="361">
        <f t="shared" si="8"/>
        <v>20384.445740094285</v>
      </c>
      <c r="I29" s="226"/>
      <c r="J29" s="34">
        <f t="shared" si="9"/>
        <v>0</v>
      </c>
    </row>
    <row r="30" spans="1:10" ht="13.5" customHeight="1">
      <c r="A30" s="83" t="s">
        <v>145</v>
      </c>
      <c r="B30" s="37" t="s">
        <v>161</v>
      </c>
      <c r="C30" s="333">
        <v>16134.036924798311</v>
      </c>
      <c r="D30" s="361">
        <f t="shared" si="5"/>
        <v>16134.036924798311</v>
      </c>
      <c r="E30" s="361">
        <f t="shared" si="6"/>
        <v>0</v>
      </c>
      <c r="F30" s="362">
        <f t="shared" si="7"/>
        <v>16134.036924798311</v>
      </c>
      <c r="G30" s="362"/>
      <c r="H30" s="361">
        <f>IF($H$12=0,F30,(F30/(1-$H$12)))</f>
        <v>16134.036924798311</v>
      </c>
      <c r="I30" s="226"/>
      <c r="J30" s="34">
        <f t="shared" si="9"/>
        <v>0</v>
      </c>
    </row>
    <row r="31" spans="1:10" ht="13.5" customHeight="1">
      <c r="A31" s="83" t="s">
        <v>146</v>
      </c>
      <c r="B31" s="37" t="s">
        <v>162</v>
      </c>
      <c r="C31" s="333">
        <v>9795</v>
      </c>
      <c r="D31" s="361">
        <f t="shared" si="5"/>
        <v>9795</v>
      </c>
      <c r="E31" s="361">
        <f t="shared" si="6"/>
        <v>0</v>
      </c>
      <c r="F31" s="362">
        <f t="shared" si="7"/>
        <v>9795</v>
      </c>
      <c r="G31" s="362"/>
      <c r="H31" s="361">
        <f t="shared" si="8"/>
        <v>9795</v>
      </c>
      <c r="I31" s="226"/>
      <c r="J31" s="34">
        <f t="shared" si="9"/>
        <v>0</v>
      </c>
    </row>
    <row r="32" spans="1:10" ht="13.5" customHeight="1">
      <c r="A32" s="83" t="s">
        <v>147</v>
      </c>
      <c r="B32" s="37" t="s">
        <v>163</v>
      </c>
      <c r="C32" s="333">
        <v>6409.4986450037286</v>
      </c>
      <c r="D32" s="361">
        <f t="shared" si="5"/>
        <v>6409.4986450037286</v>
      </c>
      <c r="E32" s="361">
        <f t="shared" si="6"/>
        <v>0</v>
      </c>
      <c r="F32" s="362">
        <f t="shared" si="7"/>
        <v>6409.4986450037286</v>
      </c>
      <c r="G32" s="362"/>
      <c r="H32" s="361">
        <f t="shared" si="8"/>
        <v>6409.4986450037286</v>
      </c>
      <c r="I32" s="226"/>
      <c r="J32" s="34">
        <f t="shared" si="9"/>
        <v>0</v>
      </c>
    </row>
    <row r="33" spans="1:10" ht="13.5" customHeight="1">
      <c r="A33" s="83" t="s">
        <v>148</v>
      </c>
      <c r="B33" s="225" t="s">
        <v>164</v>
      </c>
      <c r="C33" s="333">
        <v>4163.1099013047624</v>
      </c>
      <c r="D33" s="361">
        <f t="shared" ref="D33" si="10">C33*(1-$D$11)*(1-$C$11)</f>
        <v>4163.1099013047624</v>
      </c>
      <c r="E33" s="361">
        <f t="shared" ref="E33" si="11">+D33*$E$11</f>
        <v>0</v>
      </c>
      <c r="F33" s="362">
        <f>(D33*(1-$F$11))*(1-$G$11)+E33</f>
        <v>4163.1099013047624</v>
      </c>
      <c r="G33" s="362"/>
      <c r="H33" s="361">
        <f t="shared" ref="H33" si="12">IF($H$12=0,F33,(F33/(1-$H$12)))</f>
        <v>4163.1099013047624</v>
      </c>
      <c r="I33" s="226"/>
      <c r="J33" s="34">
        <f t="shared" ref="J33" si="13">IF(I33=0,0,((I33-H33)/(H33))*1)</f>
        <v>0</v>
      </c>
    </row>
    <row r="34" spans="1:10" ht="13.5" customHeight="1">
      <c r="A34" s="85" t="s">
        <v>149</v>
      </c>
      <c r="B34" s="227" t="s">
        <v>165</v>
      </c>
      <c r="C34" s="334">
        <v>2576.0563297921344</v>
      </c>
      <c r="D34" s="363">
        <f t="shared" ref="D34" si="14">C34*(1-$D$11)*(1-$C$11)</f>
        <v>2576.0563297921344</v>
      </c>
      <c r="E34" s="363">
        <f t="shared" ref="E34" si="15">+D34*$E$11</f>
        <v>0</v>
      </c>
      <c r="F34" s="364">
        <f t="shared" ref="F34" si="16">(D34*(1-$F$11))*(1-$G$11)+E34</f>
        <v>2576.0563297921344</v>
      </c>
      <c r="G34" s="364"/>
      <c r="H34" s="363">
        <f t="shared" ref="H34" si="17">IF($H$12=0,F34,(F34/(1-$H$12)))</f>
        <v>2576.0563297921344</v>
      </c>
      <c r="I34" s="228"/>
      <c r="J34" s="52">
        <f t="shared" ref="J34" si="18">IF(I34=0,0,((I34-H34)/(H34))*1)</f>
        <v>0</v>
      </c>
    </row>
    <row r="35" spans="1:10" ht="13.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</row>
    <row r="36" spans="1:10" ht="13.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</row>
    <row r="37" spans="1:10" ht="13.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</row>
    <row r="38" spans="1:10">
      <c r="A38" s="55"/>
      <c r="B38" s="55"/>
      <c r="C38" s="55"/>
      <c r="D38" s="55"/>
      <c r="E38" s="55"/>
      <c r="F38" s="55"/>
      <c r="G38" s="55"/>
      <c r="H38" s="55"/>
      <c r="I38" s="55"/>
      <c r="J38" s="55"/>
    </row>
    <row r="39" spans="1:10">
      <c r="A39" s="55"/>
      <c r="B39" s="55"/>
      <c r="C39" s="55"/>
      <c r="D39" s="55"/>
      <c r="E39" s="55"/>
      <c r="F39" s="55"/>
      <c r="G39" s="55"/>
      <c r="H39" s="55"/>
      <c r="I39" s="55"/>
      <c r="J39" s="55"/>
    </row>
  </sheetData>
  <sheetProtection algorithmName="SHA-512" hashValue="dQDEt/v65Jvkrtj/v3h8uKgMNrYpvyh5rabRP4qvb5u7wC26Dbh+v/WC132cqNY+4TmDAR1c2xKbiGn9Lu0qWw==" saltValue="6CXvd12Jhdkcwt3LxdgKnA==" spinCount="100000" sheet="1" objects="1" scenarios="1" selectLockedCells="1"/>
  <mergeCells count="28">
    <mergeCell ref="F29:G29"/>
    <mergeCell ref="F28:G28"/>
    <mergeCell ref="F27:G27"/>
    <mergeCell ref="F26:G26"/>
    <mergeCell ref="F25:G25"/>
    <mergeCell ref="F15:G15"/>
    <mergeCell ref="F20:G20"/>
    <mergeCell ref="F19:G19"/>
    <mergeCell ref="F21:G21"/>
    <mergeCell ref="F24:G24"/>
    <mergeCell ref="F23:G23"/>
    <mergeCell ref="F22:G22"/>
    <mergeCell ref="F34:G34"/>
    <mergeCell ref="C4:H5"/>
    <mergeCell ref="A9:B11"/>
    <mergeCell ref="H9:H11"/>
    <mergeCell ref="I9:I12"/>
    <mergeCell ref="F17:G17"/>
    <mergeCell ref="F33:G33"/>
    <mergeCell ref="F32:G32"/>
    <mergeCell ref="F31:G31"/>
    <mergeCell ref="A18:J18"/>
    <mergeCell ref="F16:G16"/>
    <mergeCell ref="F30:G30"/>
    <mergeCell ref="J9:J12"/>
    <mergeCell ref="F12:G12"/>
    <mergeCell ref="A13:J13"/>
    <mergeCell ref="F14:G14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J106"/>
  <sheetViews>
    <sheetView zoomScale="90" zoomScaleNormal="90" workbookViewId="0">
      <selection activeCell="I18" sqref="I18"/>
    </sheetView>
  </sheetViews>
  <sheetFormatPr defaultColWidth="12.28515625" defaultRowHeight="12.75"/>
  <cols>
    <col min="1" max="1" width="15.140625" style="112" customWidth="1"/>
    <col min="2" max="2" width="70.28515625" style="112" customWidth="1"/>
    <col min="3" max="3" width="14.28515625" style="112" customWidth="1"/>
    <col min="4" max="4" width="14.42578125" style="112" customWidth="1"/>
    <col min="5" max="5" width="12.85546875" style="112" customWidth="1"/>
    <col min="6" max="6" width="9.28515625" style="112" customWidth="1"/>
    <col min="7" max="7" width="9.5703125" style="112" customWidth="1"/>
    <col min="8" max="8" width="16" style="112" customWidth="1"/>
    <col min="9" max="9" width="11.7109375" style="112" customWidth="1"/>
    <col min="10" max="10" width="12.7109375" style="112" customWidth="1"/>
    <col min="11" max="16384" width="12.28515625" style="112"/>
  </cols>
  <sheetData>
    <row r="1" spans="1:10">
      <c r="A1" s="108"/>
      <c r="B1" s="8"/>
      <c r="C1" s="8"/>
      <c r="D1" s="8"/>
      <c r="E1" s="8"/>
      <c r="F1" s="8"/>
      <c r="G1" s="8"/>
      <c r="H1" s="8"/>
      <c r="I1" s="8"/>
      <c r="J1" s="9"/>
    </row>
    <row r="2" spans="1:10">
      <c r="A2" s="109"/>
      <c r="B2" s="11"/>
      <c r="C2" s="11"/>
      <c r="D2" s="11"/>
      <c r="E2" s="11"/>
      <c r="F2" s="11"/>
      <c r="G2" s="11"/>
      <c r="H2" s="11"/>
      <c r="I2" s="7"/>
      <c r="J2" s="10"/>
    </row>
    <row r="3" spans="1:10">
      <c r="A3" s="109"/>
      <c r="B3" s="11"/>
      <c r="C3" s="11"/>
      <c r="D3" s="11"/>
      <c r="E3" s="11"/>
      <c r="F3" s="11"/>
      <c r="G3" s="11"/>
      <c r="H3" s="11"/>
      <c r="I3" s="11"/>
      <c r="J3" s="10"/>
    </row>
    <row r="4" spans="1:10">
      <c r="A4" s="109"/>
      <c r="B4" s="11"/>
      <c r="C4" s="264"/>
      <c r="D4" s="264"/>
      <c r="E4" s="264"/>
      <c r="F4" s="264"/>
      <c r="G4" s="264"/>
      <c r="H4" s="264"/>
      <c r="I4" s="11"/>
      <c r="J4" s="10"/>
    </row>
    <row r="5" spans="1:10">
      <c r="A5" s="109"/>
      <c r="B5" s="11"/>
      <c r="C5" s="264"/>
      <c r="D5" s="264"/>
      <c r="E5" s="264"/>
      <c r="F5" s="264"/>
      <c r="G5" s="264"/>
      <c r="H5" s="264"/>
      <c r="I5" s="11"/>
      <c r="J5" s="10"/>
    </row>
    <row r="6" spans="1:10">
      <c r="A6" s="109"/>
      <c r="B6" s="11"/>
      <c r="C6" s="11"/>
      <c r="D6" s="11"/>
      <c r="E6" s="11"/>
      <c r="F6" s="11"/>
      <c r="G6" s="11"/>
      <c r="H6" s="11"/>
      <c r="I6" s="11"/>
      <c r="J6" s="10"/>
    </row>
    <row r="7" spans="1:10">
      <c r="A7" s="109"/>
      <c r="B7" s="110"/>
      <c r="C7" s="111"/>
      <c r="D7" s="11"/>
      <c r="E7" s="11"/>
      <c r="F7" s="11"/>
      <c r="G7" s="11"/>
      <c r="H7" s="11"/>
      <c r="I7" s="11"/>
      <c r="J7" s="10"/>
    </row>
    <row r="8" spans="1:10" ht="27.75" customHeight="1">
      <c r="A8" s="109"/>
      <c r="B8" s="11"/>
      <c r="C8" s="11"/>
      <c r="D8" s="11"/>
      <c r="E8" s="11"/>
      <c r="F8" s="11"/>
      <c r="G8" s="11"/>
      <c r="H8" s="11"/>
      <c r="I8" s="11"/>
      <c r="J8" s="10"/>
    </row>
    <row r="9" spans="1:10" ht="28.5" customHeight="1">
      <c r="A9" s="291" t="s">
        <v>334</v>
      </c>
      <c r="B9" s="292"/>
      <c r="C9" s="77" t="s">
        <v>65</v>
      </c>
      <c r="D9" s="95">
        <f>(1-(1-C11)*(1-D11)*(1-F11)*(1-G11))</f>
        <v>0</v>
      </c>
      <c r="E9" s="75"/>
      <c r="F9" s="75"/>
      <c r="G9" s="76"/>
      <c r="H9" s="288" t="s">
        <v>3</v>
      </c>
      <c r="I9" s="288" t="s">
        <v>58</v>
      </c>
      <c r="J9" s="288" t="s">
        <v>4</v>
      </c>
    </row>
    <row r="10" spans="1:10" ht="24" customHeight="1">
      <c r="A10" s="293"/>
      <c r="B10" s="294"/>
      <c r="C10" s="77" t="s">
        <v>57</v>
      </c>
      <c r="D10" s="77" t="s">
        <v>64</v>
      </c>
      <c r="E10" s="77" t="s">
        <v>0</v>
      </c>
      <c r="F10" s="77" t="s">
        <v>1</v>
      </c>
      <c r="G10" s="78" t="s">
        <v>2</v>
      </c>
      <c r="H10" s="289"/>
      <c r="I10" s="289"/>
      <c r="J10" s="289"/>
    </row>
    <row r="11" spans="1:10" ht="12.75" customHeight="1">
      <c r="A11" s="295"/>
      <c r="B11" s="296"/>
      <c r="C11" s="14">
        <v>0</v>
      </c>
      <c r="D11" s="14">
        <v>0</v>
      </c>
      <c r="E11" s="15">
        <v>0.19</v>
      </c>
      <c r="F11" s="14">
        <v>0</v>
      </c>
      <c r="G11" s="14">
        <v>0</v>
      </c>
      <c r="H11" s="289"/>
      <c r="I11" s="289"/>
      <c r="J11" s="289"/>
    </row>
    <row r="12" spans="1:10" ht="12.75" customHeight="1">
      <c r="A12" s="79" t="s">
        <v>5</v>
      </c>
      <c r="B12" s="80" t="s">
        <v>62</v>
      </c>
      <c r="C12" s="81" t="s">
        <v>61</v>
      </c>
      <c r="D12" s="81" t="s">
        <v>60</v>
      </c>
      <c r="E12" s="81" t="s">
        <v>6</v>
      </c>
      <c r="F12" s="275" t="s">
        <v>59</v>
      </c>
      <c r="G12" s="275"/>
      <c r="H12" s="24">
        <v>0</v>
      </c>
      <c r="I12" s="289"/>
      <c r="J12" s="289"/>
    </row>
    <row r="13" spans="1:10" ht="12.75" customHeight="1">
      <c r="A13" s="281" t="s">
        <v>328</v>
      </c>
      <c r="B13" s="282"/>
      <c r="C13" s="282"/>
      <c r="D13" s="282"/>
      <c r="E13" s="282"/>
      <c r="F13" s="282"/>
      <c r="G13" s="282"/>
      <c r="H13" s="282"/>
      <c r="I13" s="282"/>
      <c r="J13" s="283"/>
    </row>
    <row r="14" spans="1:10" ht="12.75" customHeight="1">
      <c r="A14" s="96" t="s">
        <v>78</v>
      </c>
      <c r="B14" s="28" t="s">
        <v>109</v>
      </c>
      <c r="C14" s="338">
        <v>20132.28</v>
      </c>
      <c r="D14" s="339">
        <f>C14*(1-$D$11)*(1-$C$11)</f>
        <v>20132.28</v>
      </c>
      <c r="E14" s="340">
        <f>+D14*$E$11</f>
        <v>3825.1331999999998</v>
      </c>
      <c r="F14" s="341">
        <f>(D14*(1-$F$11))*(1-$G$11)+E14</f>
        <v>23957.413199999999</v>
      </c>
      <c r="G14" s="341"/>
      <c r="H14" s="340">
        <f>IF($H$12=0,F14,(F14/(1-$H$12)))</f>
        <v>23957.413199999999</v>
      </c>
      <c r="I14" s="229"/>
      <c r="J14" s="34">
        <f>IF(I14=0,0,((I14-H14)/(H14))*1)</f>
        <v>0</v>
      </c>
    </row>
    <row r="15" spans="1:10" ht="12.75" customHeight="1">
      <c r="A15" s="97" t="s">
        <v>77</v>
      </c>
      <c r="B15" s="29" t="s">
        <v>108</v>
      </c>
      <c r="C15" s="338">
        <v>19083.329999999998</v>
      </c>
      <c r="D15" s="340">
        <f t="shared" ref="D15:D29" si="0">C15*(1-$D$11)*(1-$C$11)</f>
        <v>19083.329999999998</v>
      </c>
      <c r="E15" s="340">
        <f>+D15*$E$11</f>
        <v>3625.8326999999995</v>
      </c>
      <c r="F15" s="341">
        <f t="shared" ref="F15:F29" si="1">(D15*(1-$F$11))*(1-$G$11)+E15</f>
        <v>22709.162699999997</v>
      </c>
      <c r="G15" s="341"/>
      <c r="H15" s="340">
        <f t="shared" ref="H15:H29" si="2">IF($H$12=0,F15,(F15/(1-$H$12)))</f>
        <v>22709.162699999997</v>
      </c>
      <c r="I15" s="229"/>
      <c r="J15" s="34">
        <f t="shared" ref="J15:J29" si="3">IF(I15=0,0,((I15-H15)/(H15))*1)</f>
        <v>0</v>
      </c>
    </row>
    <row r="16" spans="1:10" ht="12.75" customHeight="1">
      <c r="A16" s="97" t="s">
        <v>76</v>
      </c>
      <c r="B16" s="29" t="s">
        <v>107</v>
      </c>
      <c r="C16" s="338">
        <v>16722.719999999998</v>
      </c>
      <c r="D16" s="340">
        <f t="shared" si="0"/>
        <v>16722.719999999998</v>
      </c>
      <c r="E16" s="340">
        <f t="shared" ref="E16:E29" si="4">+D16*$E$11</f>
        <v>3177.3167999999996</v>
      </c>
      <c r="F16" s="341">
        <f t="shared" si="1"/>
        <v>19900.036799999998</v>
      </c>
      <c r="G16" s="341"/>
      <c r="H16" s="340">
        <f t="shared" si="2"/>
        <v>19900.036799999998</v>
      </c>
      <c r="I16" s="229"/>
      <c r="J16" s="34">
        <f t="shared" si="3"/>
        <v>0</v>
      </c>
    </row>
    <row r="17" spans="1:10" ht="12.75" customHeight="1">
      <c r="A17" s="97" t="s">
        <v>281</v>
      </c>
      <c r="B17" s="29" t="s">
        <v>282</v>
      </c>
      <c r="C17" s="338">
        <v>13514.445</v>
      </c>
      <c r="D17" s="340">
        <f t="shared" si="0"/>
        <v>13514.445</v>
      </c>
      <c r="E17" s="340">
        <f t="shared" si="4"/>
        <v>2567.7445499999999</v>
      </c>
      <c r="F17" s="341">
        <f t="shared" si="1"/>
        <v>16082.189549999999</v>
      </c>
      <c r="G17" s="341"/>
      <c r="H17" s="340">
        <f>IF($H$12=0,F17,(F17/(1-$H$12)))</f>
        <v>16082.189549999999</v>
      </c>
      <c r="I17" s="229"/>
      <c r="J17" s="34">
        <f t="shared" si="3"/>
        <v>0</v>
      </c>
    </row>
    <row r="18" spans="1:10" ht="12.75" customHeight="1">
      <c r="A18" s="97" t="s">
        <v>279</v>
      </c>
      <c r="B18" s="29" t="s">
        <v>280</v>
      </c>
      <c r="C18" s="338">
        <v>11546.01</v>
      </c>
      <c r="D18" s="340">
        <f t="shared" si="0"/>
        <v>11546.01</v>
      </c>
      <c r="E18" s="340">
        <f t="shared" si="4"/>
        <v>2193.7419</v>
      </c>
      <c r="F18" s="341">
        <f>(D18*(1-$F$11))*(1-$G$11)+E18</f>
        <v>13739.751899999999</v>
      </c>
      <c r="G18" s="341"/>
      <c r="H18" s="340">
        <f t="shared" si="2"/>
        <v>13739.751899999999</v>
      </c>
      <c r="I18" s="229"/>
      <c r="J18" s="34">
        <f t="shared" si="3"/>
        <v>0</v>
      </c>
    </row>
    <row r="19" spans="1:10" ht="12.75" customHeight="1">
      <c r="A19" s="97" t="s">
        <v>277</v>
      </c>
      <c r="B19" s="29" t="s">
        <v>278</v>
      </c>
      <c r="C19" s="338">
        <v>9928.17</v>
      </c>
      <c r="D19" s="340">
        <f t="shared" si="0"/>
        <v>9928.17</v>
      </c>
      <c r="E19" s="340">
        <f t="shared" si="4"/>
        <v>1886.3523</v>
      </c>
      <c r="F19" s="341">
        <f>(D19*(1-$F$11))*(1-$G$11)+E19</f>
        <v>11814.522300000001</v>
      </c>
      <c r="G19" s="341"/>
      <c r="H19" s="340">
        <f t="shared" si="2"/>
        <v>11814.522300000001</v>
      </c>
      <c r="I19" s="229"/>
      <c r="J19" s="34">
        <f t="shared" si="3"/>
        <v>0</v>
      </c>
    </row>
    <row r="20" spans="1:10" ht="12.75" customHeight="1">
      <c r="A20" s="97" t="s">
        <v>275</v>
      </c>
      <c r="B20" s="29" t="s">
        <v>276</v>
      </c>
      <c r="C20" s="338">
        <v>9046.8000000000011</v>
      </c>
      <c r="D20" s="340">
        <f t="shared" si="0"/>
        <v>9046.8000000000011</v>
      </c>
      <c r="E20" s="340">
        <f t="shared" si="4"/>
        <v>1718.8920000000003</v>
      </c>
      <c r="F20" s="341">
        <f t="shared" si="1"/>
        <v>10765.692000000001</v>
      </c>
      <c r="G20" s="341"/>
      <c r="H20" s="340">
        <f t="shared" si="2"/>
        <v>10765.692000000001</v>
      </c>
      <c r="I20" s="229"/>
      <c r="J20" s="34">
        <f t="shared" si="3"/>
        <v>0</v>
      </c>
    </row>
    <row r="21" spans="1:10" ht="12.75" customHeight="1">
      <c r="A21" s="97" t="s">
        <v>273</v>
      </c>
      <c r="B21" s="29" t="s">
        <v>274</v>
      </c>
      <c r="C21" s="338">
        <v>8028.7199999999993</v>
      </c>
      <c r="D21" s="340">
        <f t="shared" si="0"/>
        <v>8028.7199999999993</v>
      </c>
      <c r="E21" s="340">
        <f t="shared" si="4"/>
        <v>1525.4567999999999</v>
      </c>
      <c r="F21" s="341">
        <f t="shared" si="1"/>
        <v>9554.1767999999993</v>
      </c>
      <c r="G21" s="341"/>
      <c r="H21" s="340">
        <f t="shared" si="2"/>
        <v>9554.1767999999993</v>
      </c>
      <c r="I21" s="229"/>
      <c r="J21" s="34">
        <f t="shared" si="3"/>
        <v>0</v>
      </c>
    </row>
    <row r="22" spans="1:10" ht="12.75" customHeight="1">
      <c r="A22" s="97" t="s">
        <v>271</v>
      </c>
      <c r="B22" s="29" t="s">
        <v>272</v>
      </c>
      <c r="C22" s="338">
        <v>5976.18</v>
      </c>
      <c r="D22" s="340">
        <f t="shared" si="0"/>
        <v>5976.18</v>
      </c>
      <c r="E22" s="340">
        <f t="shared" si="4"/>
        <v>1135.4742000000001</v>
      </c>
      <c r="F22" s="341">
        <f t="shared" si="1"/>
        <v>7111.6542000000009</v>
      </c>
      <c r="G22" s="341"/>
      <c r="H22" s="340">
        <f t="shared" si="2"/>
        <v>7111.6542000000009</v>
      </c>
      <c r="I22" s="229"/>
      <c r="J22" s="34">
        <f t="shared" si="3"/>
        <v>0</v>
      </c>
    </row>
    <row r="23" spans="1:10" ht="12.75" customHeight="1">
      <c r="A23" s="97" t="s">
        <v>269</v>
      </c>
      <c r="B23" s="29" t="s">
        <v>270</v>
      </c>
      <c r="C23" s="338">
        <v>5679.45</v>
      </c>
      <c r="D23" s="340">
        <f t="shared" si="0"/>
        <v>5679.45</v>
      </c>
      <c r="E23" s="340">
        <f t="shared" si="4"/>
        <v>1079.0954999999999</v>
      </c>
      <c r="F23" s="341">
        <f t="shared" si="1"/>
        <v>6758.5455000000002</v>
      </c>
      <c r="G23" s="341"/>
      <c r="H23" s="340">
        <f t="shared" si="2"/>
        <v>6758.5455000000002</v>
      </c>
      <c r="I23" s="229"/>
      <c r="J23" s="34">
        <f t="shared" si="3"/>
        <v>0</v>
      </c>
    </row>
    <row r="24" spans="1:10" ht="12.75" customHeight="1">
      <c r="A24" s="97" t="s">
        <v>267</v>
      </c>
      <c r="B24" s="29" t="s">
        <v>268</v>
      </c>
      <c r="C24" s="338">
        <v>5051.97</v>
      </c>
      <c r="D24" s="340">
        <f t="shared" si="0"/>
        <v>5051.97</v>
      </c>
      <c r="E24" s="340">
        <f t="shared" si="4"/>
        <v>959.87430000000006</v>
      </c>
      <c r="F24" s="341">
        <f t="shared" si="1"/>
        <v>6011.8443000000007</v>
      </c>
      <c r="G24" s="341"/>
      <c r="H24" s="340">
        <f t="shared" si="2"/>
        <v>6011.8443000000007</v>
      </c>
      <c r="I24" s="229"/>
      <c r="J24" s="34">
        <f t="shared" si="3"/>
        <v>0</v>
      </c>
    </row>
    <row r="25" spans="1:10" ht="12.75" customHeight="1">
      <c r="A25" s="97" t="s">
        <v>265</v>
      </c>
      <c r="B25" s="29" t="s">
        <v>266</v>
      </c>
      <c r="C25" s="338">
        <v>3877.3349999999996</v>
      </c>
      <c r="D25" s="340">
        <f t="shared" si="0"/>
        <v>3877.3349999999996</v>
      </c>
      <c r="E25" s="340">
        <f t="shared" si="4"/>
        <v>736.69364999999993</v>
      </c>
      <c r="F25" s="341">
        <f t="shared" si="1"/>
        <v>4614.0286499999993</v>
      </c>
      <c r="G25" s="341"/>
      <c r="H25" s="340">
        <f t="shared" si="2"/>
        <v>4614.0286499999993</v>
      </c>
      <c r="I25" s="229"/>
      <c r="J25" s="34">
        <f t="shared" si="3"/>
        <v>0</v>
      </c>
    </row>
    <row r="26" spans="1:10" ht="12.75" customHeight="1">
      <c r="A26" s="97" t="s">
        <v>264</v>
      </c>
      <c r="B26" s="29" t="s">
        <v>106</v>
      </c>
      <c r="C26" s="338">
        <v>2924.7749999999996</v>
      </c>
      <c r="D26" s="340">
        <f t="shared" si="0"/>
        <v>2924.7749999999996</v>
      </c>
      <c r="E26" s="340">
        <f t="shared" si="4"/>
        <v>555.70724999999993</v>
      </c>
      <c r="F26" s="341">
        <f t="shared" si="1"/>
        <v>3480.4822499999996</v>
      </c>
      <c r="G26" s="341"/>
      <c r="H26" s="340">
        <f t="shared" si="2"/>
        <v>3480.4822499999996</v>
      </c>
      <c r="I26" s="229"/>
      <c r="J26" s="34">
        <f t="shared" si="3"/>
        <v>0</v>
      </c>
    </row>
    <row r="27" spans="1:10" ht="12.75" customHeight="1">
      <c r="A27" s="97" t="s">
        <v>262</v>
      </c>
      <c r="B27" s="29" t="s">
        <v>263</v>
      </c>
      <c r="C27" s="338">
        <v>2350.2150000000001</v>
      </c>
      <c r="D27" s="340">
        <f t="shared" si="0"/>
        <v>2350.2150000000001</v>
      </c>
      <c r="E27" s="340">
        <f t="shared" si="4"/>
        <v>446.54085000000003</v>
      </c>
      <c r="F27" s="341">
        <f t="shared" si="1"/>
        <v>2796.75585</v>
      </c>
      <c r="G27" s="341"/>
      <c r="H27" s="340">
        <f t="shared" si="2"/>
        <v>2796.75585</v>
      </c>
      <c r="I27" s="229"/>
      <c r="J27" s="34">
        <f t="shared" si="3"/>
        <v>0</v>
      </c>
    </row>
    <row r="28" spans="1:10" ht="12.75" customHeight="1">
      <c r="A28" s="97" t="s">
        <v>260</v>
      </c>
      <c r="B28" s="29" t="s">
        <v>261</v>
      </c>
      <c r="C28" s="338">
        <v>1605.5550000000001</v>
      </c>
      <c r="D28" s="340">
        <f t="shared" si="0"/>
        <v>1605.5550000000001</v>
      </c>
      <c r="E28" s="340">
        <f t="shared" si="4"/>
        <v>305.05545000000001</v>
      </c>
      <c r="F28" s="341">
        <f t="shared" si="1"/>
        <v>1910.6104500000001</v>
      </c>
      <c r="G28" s="341"/>
      <c r="H28" s="340">
        <f t="shared" si="2"/>
        <v>1910.6104500000001</v>
      </c>
      <c r="I28" s="229"/>
      <c r="J28" s="34">
        <f t="shared" si="3"/>
        <v>0</v>
      </c>
    </row>
    <row r="29" spans="1:10" ht="12.75" customHeight="1">
      <c r="A29" s="96" t="s">
        <v>258</v>
      </c>
      <c r="B29" s="28" t="s">
        <v>259</v>
      </c>
      <c r="C29" s="338">
        <v>1194.48</v>
      </c>
      <c r="D29" s="340">
        <f t="shared" si="0"/>
        <v>1194.48</v>
      </c>
      <c r="E29" s="340">
        <f t="shared" si="4"/>
        <v>226.9512</v>
      </c>
      <c r="F29" s="341">
        <f t="shared" si="1"/>
        <v>1421.4312</v>
      </c>
      <c r="G29" s="341"/>
      <c r="H29" s="340">
        <f t="shared" si="2"/>
        <v>1421.4312</v>
      </c>
      <c r="I29" s="229"/>
      <c r="J29" s="34">
        <f t="shared" si="3"/>
        <v>0</v>
      </c>
    </row>
    <row r="30" spans="1:10">
      <c r="A30" s="290" t="s">
        <v>329</v>
      </c>
      <c r="B30" s="290"/>
      <c r="C30" s="290"/>
      <c r="D30" s="290"/>
      <c r="E30" s="290"/>
      <c r="F30" s="290"/>
      <c r="G30" s="290"/>
      <c r="H30" s="290"/>
      <c r="I30" s="290"/>
      <c r="J30" s="290"/>
    </row>
    <row r="31" spans="1:10">
      <c r="A31" s="98" t="s">
        <v>13</v>
      </c>
      <c r="B31" s="62" t="s">
        <v>308</v>
      </c>
      <c r="C31" s="338">
        <v>2455.2051845731262</v>
      </c>
      <c r="D31" s="340">
        <f>C31*(1-$D$11)*(1-$C$11)</f>
        <v>2455.2051845731262</v>
      </c>
      <c r="E31" s="340">
        <f>+D31*$E$11</f>
        <v>466.48898506889395</v>
      </c>
      <c r="F31" s="341">
        <f>(D31*(1-$F$11))*(1-$G$11)+E31</f>
        <v>2921.6941696420199</v>
      </c>
      <c r="G31" s="341"/>
      <c r="H31" s="340">
        <f>IF($H$12=0,F31,(F31/(1-$H$12)))</f>
        <v>2921.6941696420199</v>
      </c>
      <c r="I31" s="229"/>
      <c r="J31" s="34">
        <f>IF(I31=0,0,((I31-H31)/(H31))*1)</f>
        <v>0</v>
      </c>
    </row>
    <row r="32" spans="1:10">
      <c r="A32" s="98" t="s">
        <v>12</v>
      </c>
      <c r="B32" s="62" t="s">
        <v>309</v>
      </c>
      <c r="C32" s="338">
        <v>1542.6000000000001</v>
      </c>
      <c r="D32" s="340">
        <f t="shared" ref="D32:D33" si="5">C32*(1-$D$11)*(1-$C$11)</f>
        <v>1542.6000000000001</v>
      </c>
      <c r="E32" s="340">
        <f>+D32*$E$11</f>
        <v>293.09400000000005</v>
      </c>
      <c r="F32" s="341">
        <f>(D32*(1-$F$11))*(1-$G$11)+E32</f>
        <v>1835.6940000000002</v>
      </c>
      <c r="G32" s="341"/>
      <c r="H32" s="340">
        <f>IF($H$12=0,F32,(F32/(1-$H$12)))</f>
        <v>1835.6940000000002</v>
      </c>
      <c r="I32" s="229"/>
      <c r="J32" s="34">
        <f>IF(I32=0,0,((I32-H32)/(H32))*1)</f>
        <v>0</v>
      </c>
    </row>
    <row r="33" spans="1:10">
      <c r="A33" s="98" t="s">
        <v>11</v>
      </c>
      <c r="B33" s="62" t="s">
        <v>310</v>
      </c>
      <c r="C33" s="338">
        <v>959.55536250000011</v>
      </c>
      <c r="D33" s="340">
        <f t="shared" si="5"/>
        <v>959.55536250000011</v>
      </c>
      <c r="E33" s="340">
        <f>+D33*$E$11</f>
        <v>182.31551887500004</v>
      </c>
      <c r="F33" s="341">
        <f>(D33*(1-$F$11))*(1-$G$11)+E33</f>
        <v>1141.8708813750002</v>
      </c>
      <c r="G33" s="341"/>
      <c r="H33" s="340">
        <f>IF($H$12=0,F33,(F33/(1-$H$12)))</f>
        <v>1141.8708813750002</v>
      </c>
      <c r="I33" s="229"/>
      <c r="J33" s="34">
        <f>IF(I33=0,0,((I33-H33)/(H33))*1)</f>
        <v>0</v>
      </c>
    </row>
    <row r="34" spans="1:10">
      <c r="A34" s="99" t="s">
        <v>10</v>
      </c>
      <c r="B34" s="63" t="s">
        <v>311</v>
      </c>
      <c r="C34" s="338">
        <v>665.82917511954531</v>
      </c>
      <c r="D34" s="342">
        <f>C34*(1-$D$11)*(1-$C$11)</f>
        <v>665.82917511954531</v>
      </c>
      <c r="E34" s="342">
        <f t="shared" ref="E34" si="6">+D34*$E$11</f>
        <v>126.5075432727136</v>
      </c>
      <c r="F34" s="343">
        <f>(D34*(1-$F$11))*(1-$G$11)+E34</f>
        <v>792.33671839225894</v>
      </c>
      <c r="G34" s="343"/>
      <c r="H34" s="342">
        <f t="shared" ref="H34" si="7">IF($H$12=0,F34,(F34/(1-$H$12)))</f>
        <v>792.33671839225894</v>
      </c>
      <c r="I34" s="230"/>
      <c r="J34" s="52">
        <f t="shared" ref="J34" si="8">IF(I34=0,0,((I34-H34)/(H34))*1)</f>
        <v>0</v>
      </c>
    </row>
    <row r="35" spans="1:10">
      <c r="A35" s="287" t="s">
        <v>330</v>
      </c>
      <c r="B35" s="287"/>
      <c r="C35" s="287"/>
      <c r="D35" s="287"/>
      <c r="E35" s="287"/>
      <c r="F35" s="287"/>
      <c r="G35" s="287"/>
      <c r="H35" s="287"/>
      <c r="I35" s="287"/>
      <c r="J35" s="287"/>
    </row>
    <row r="36" spans="1:10">
      <c r="A36" s="100" t="s">
        <v>166</v>
      </c>
      <c r="B36" s="64" t="s">
        <v>176</v>
      </c>
      <c r="C36" s="338">
        <v>122043.45117857806</v>
      </c>
      <c r="D36" s="344">
        <f t="shared" ref="D36:D47" si="9">C36*(1-$D$11)*(1-$C$11)</f>
        <v>122043.45117857806</v>
      </c>
      <c r="E36" s="344">
        <f t="shared" ref="E36:E47" si="10">+D36*$E$11</f>
        <v>23188.255723929833</v>
      </c>
      <c r="F36" s="345">
        <f>(D36*(1-$F$11))*(1-$G$11)+E36</f>
        <v>145231.7069025079</v>
      </c>
      <c r="G36" s="345"/>
      <c r="H36" s="344">
        <f t="shared" ref="H36:H47" si="11">IF($H$12=0,F36,(F36/(1-$H$12)))</f>
        <v>145231.7069025079</v>
      </c>
      <c r="I36" s="231"/>
      <c r="J36" s="50">
        <f t="shared" ref="J36:J47" si="12">IF(I36=0,0,((I36-H36)/(H36))*1)</f>
        <v>0</v>
      </c>
    </row>
    <row r="37" spans="1:10">
      <c r="A37" s="101" t="s">
        <v>167</v>
      </c>
      <c r="B37" s="62" t="s">
        <v>306</v>
      </c>
      <c r="C37" s="338">
        <v>113184.23815837277</v>
      </c>
      <c r="D37" s="340">
        <f t="shared" si="9"/>
        <v>113184.23815837277</v>
      </c>
      <c r="E37" s="340">
        <f t="shared" si="10"/>
        <v>21505.005250090828</v>
      </c>
      <c r="F37" s="341">
        <f t="shared" ref="F37:F47" si="13">(D37*(1-$F$11))*(1-$G$11)+E37</f>
        <v>134689.2434084636</v>
      </c>
      <c r="G37" s="341"/>
      <c r="H37" s="340">
        <f t="shared" si="11"/>
        <v>134689.2434084636</v>
      </c>
      <c r="I37" s="229"/>
      <c r="J37" s="34">
        <f t="shared" si="12"/>
        <v>0</v>
      </c>
    </row>
    <row r="38" spans="1:10">
      <c r="A38" s="101" t="s">
        <v>168</v>
      </c>
      <c r="B38" s="62" t="s">
        <v>307</v>
      </c>
      <c r="C38" s="338">
        <v>96483.627531319871</v>
      </c>
      <c r="D38" s="340">
        <f t="shared" si="9"/>
        <v>96483.627531319871</v>
      </c>
      <c r="E38" s="340">
        <f t="shared" si="10"/>
        <v>18331.889230950776</v>
      </c>
      <c r="F38" s="341">
        <f t="shared" si="13"/>
        <v>114815.51676227065</v>
      </c>
      <c r="G38" s="341"/>
      <c r="H38" s="340">
        <f t="shared" si="11"/>
        <v>114815.51676227065</v>
      </c>
      <c r="I38" s="229"/>
      <c r="J38" s="34">
        <f t="shared" si="12"/>
        <v>0</v>
      </c>
    </row>
    <row r="39" spans="1:10">
      <c r="A39" s="98" t="s">
        <v>18</v>
      </c>
      <c r="B39" s="62" t="s">
        <v>177</v>
      </c>
      <c r="C39" s="338">
        <v>81516.363862500002</v>
      </c>
      <c r="D39" s="340">
        <f t="shared" si="9"/>
        <v>81516.363862500002</v>
      </c>
      <c r="E39" s="340">
        <f t="shared" si="10"/>
        <v>15488.109133875001</v>
      </c>
      <c r="F39" s="341">
        <f t="shared" si="13"/>
        <v>97004.472996375</v>
      </c>
      <c r="G39" s="341"/>
      <c r="H39" s="340">
        <f t="shared" si="11"/>
        <v>97004.472996375</v>
      </c>
      <c r="I39" s="229"/>
      <c r="J39" s="34">
        <f t="shared" si="12"/>
        <v>0</v>
      </c>
    </row>
    <row r="40" spans="1:10">
      <c r="A40" s="98" t="s">
        <v>17</v>
      </c>
      <c r="B40" s="62" t="s">
        <v>178</v>
      </c>
      <c r="C40" s="338">
        <v>63236.700000000004</v>
      </c>
      <c r="D40" s="340">
        <f t="shared" si="9"/>
        <v>63236.700000000004</v>
      </c>
      <c r="E40" s="340">
        <f t="shared" si="10"/>
        <v>12014.973000000002</v>
      </c>
      <c r="F40" s="341">
        <f t="shared" si="13"/>
        <v>75251.67300000001</v>
      </c>
      <c r="G40" s="341"/>
      <c r="H40" s="340">
        <f t="shared" si="11"/>
        <v>75251.67300000001</v>
      </c>
      <c r="I40" s="229"/>
      <c r="J40" s="34">
        <f t="shared" si="12"/>
        <v>0</v>
      </c>
    </row>
    <row r="41" spans="1:10">
      <c r="A41" s="98" t="s">
        <v>16</v>
      </c>
      <c r="B41" s="62" t="s">
        <v>179</v>
      </c>
      <c r="C41" s="338">
        <v>54837.9</v>
      </c>
      <c r="D41" s="340">
        <f t="shared" si="9"/>
        <v>54837.9</v>
      </c>
      <c r="E41" s="340">
        <f t="shared" si="10"/>
        <v>10419.201000000001</v>
      </c>
      <c r="F41" s="341">
        <f>(D41*(1-$F$11))*(1-$G$11)+E41</f>
        <v>65257.101000000002</v>
      </c>
      <c r="G41" s="341"/>
      <c r="H41" s="340">
        <f t="shared" si="11"/>
        <v>65257.101000000002</v>
      </c>
      <c r="I41" s="229"/>
      <c r="J41" s="34">
        <f t="shared" si="12"/>
        <v>0</v>
      </c>
    </row>
    <row r="42" spans="1:10">
      <c r="A42" s="98" t="s">
        <v>15</v>
      </c>
      <c r="B42" s="62" t="s">
        <v>180</v>
      </c>
      <c r="C42" s="338">
        <v>46933.821900000003</v>
      </c>
      <c r="D42" s="340">
        <f t="shared" si="9"/>
        <v>46933.821900000003</v>
      </c>
      <c r="E42" s="340">
        <f t="shared" si="10"/>
        <v>8917.4261610000012</v>
      </c>
      <c r="F42" s="341">
        <f t="shared" si="13"/>
        <v>55851.248061000006</v>
      </c>
      <c r="G42" s="341"/>
      <c r="H42" s="340">
        <f t="shared" si="11"/>
        <v>55851.248061000006</v>
      </c>
      <c r="I42" s="229"/>
      <c r="J42" s="34">
        <f t="shared" si="12"/>
        <v>0</v>
      </c>
    </row>
    <row r="43" spans="1:10">
      <c r="A43" s="98" t="s">
        <v>14</v>
      </c>
      <c r="B43" s="62" t="s">
        <v>181</v>
      </c>
      <c r="C43" s="338">
        <v>39325.100062500002</v>
      </c>
      <c r="D43" s="340">
        <f t="shared" si="9"/>
        <v>39325.100062500002</v>
      </c>
      <c r="E43" s="340">
        <f t="shared" si="10"/>
        <v>7471.7690118750006</v>
      </c>
      <c r="F43" s="341">
        <f t="shared" si="13"/>
        <v>46796.869074375005</v>
      </c>
      <c r="G43" s="341"/>
      <c r="H43" s="340">
        <f t="shared" si="11"/>
        <v>46796.869074375005</v>
      </c>
      <c r="I43" s="229"/>
      <c r="J43" s="34">
        <f t="shared" si="12"/>
        <v>0</v>
      </c>
    </row>
    <row r="44" spans="1:10">
      <c r="A44" s="98" t="s">
        <v>169</v>
      </c>
      <c r="B44" s="62" t="s">
        <v>371</v>
      </c>
      <c r="C44" s="338">
        <v>32568.48</v>
      </c>
      <c r="D44" s="340">
        <f t="shared" si="9"/>
        <v>32568.48</v>
      </c>
      <c r="E44" s="340">
        <f t="shared" si="10"/>
        <v>6188.0111999999999</v>
      </c>
      <c r="F44" s="341">
        <f t="shared" si="13"/>
        <v>38756.491199999997</v>
      </c>
      <c r="G44" s="341"/>
      <c r="H44" s="340">
        <f t="shared" si="11"/>
        <v>38756.491199999997</v>
      </c>
      <c r="I44" s="229"/>
      <c r="J44" s="34">
        <f t="shared" si="12"/>
        <v>0</v>
      </c>
    </row>
    <row r="45" spans="1:10">
      <c r="A45" s="98" t="s">
        <v>170</v>
      </c>
      <c r="B45" s="62" t="s">
        <v>182</v>
      </c>
      <c r="C45" s="338">
        <v>27595.812037500003</v>
      </c>
      <c r="D45" s="340">
        <f t="shared" si="9"/>
        <v>27595.812037500003</v>
      </c>
      <c r="E45" s="340">
        <f t="shared" si="10"/>
        <v>5243.2042871250005</v>
      </c>
      <c r="F45" s="341">
        <f t="shared" si="13"/>
        <v>32839.016324625001</v>
      </c>
      <c r="G45" s="341"/>
      <c r="H45" s="340">
        <f t="shared" si="11"/>
        <v>32839.016324625001</v>
      </c>
      <c r="I45" s="229"/>
      <c r="J45" s="34">
        <f t="shared" si="12"/>
        <v>0</v>
      </c>
    </row>
    <row r="46" spans="1:10">
      <c r="A46" s="98" t="s">
        <v>171</v>
      </c>
      <c r="B46" s="62" t="s">
        <v>372</v>
      </c>
      <c r="C46" s="338">
        <v>20786.22</v>
      </c>
      <c r="D46" s="340">
        <f t="shared" si="9"/>
        <v>20786.22</v>
      </c>
      <c r="E46" s="340">
        <f t="shared" si="10"/>
        <v>3949.3818000000001</v>
      </c>
      <c r="F46" s="341">
        <f t="shared" si="13"/>
        <v>24735.6018</v>
      </c>
      <c r="G46" s="341"/>
      <c r="H46" s="340">
        <f t="shared" si="11"/>
        <v>24735.6018</v>
      </c>
      <c r="I46" s="229"/>
      <c r="J46" s="34">
        <f t="shared" si="12"/>
        <v>0</v>
      </c>
    </row>
    <row r="47" spans="1:10">
      <c r="A47" s="98" t="s">
        <v>172</v>
      </c>
      <c r="B47" s="62" t="s">
        <v>183</v>
      </c>
      <c r="C47" s="338">
        <v>16634.079000000002</v>
      </c>
      <c r="D47" s="340">
        <f t="shared" si="9"/>
        <v>16634.079000000002</v>
      </c>
      <c r="E47" s="340">
        <f t="shared" si="10"/>
        <v>3160.4750100000001</v>
      </c>
      <c r="F47" s="341">
        <f t="shared" si="13"/>
        <v>19794.55401</v>
      </c>
      <c r="G47" s="341"/>
      <c r="H47" s="340">
        <f t="shared" si="11"/>
        <v>19794.55401</v>
      </c>
      <c r="I47" s="229"/>
      <c r="J47" s="34">
        <f t="shared" si="12"/>
        <v>0</v>
      </c>
    </row>
    <row r="48" spans="1:10">
      <c r="A48" s="98" t="s">
        <v>85</v>
      </c>
      <c r="B48" s="62" t="s">
        <v>312</v>
      </c>
      <c r="C48" s="338">
        <v>11892.831303240357</v>
      </c>
      <c r="D48" s="340">
        <f t="shared" ref="D48" si="14">C48*(1-$D$11)*(1-$C$11)</f>
        <v>11892.831303240357</v>
      </c>
      <c r="E48" s="340">
        <f t="shared" ref="E48" si="15">+D48*$E$11</f>
        <v>2259.6379476156676</v>
      </c>
      <c r="F48" s="341">
        <f t="shared" ref="F48" si="16">(D48*(1-$F$11))*(1-$G$11)+E48</f>
        <v>14152.469250856024</v>
      </c>
      <c r="G48" s="341"/>
      <c r="H48" s="340">
        <f t="shared" ref="H48" si="17">IF($H$12=0,F48,(F48/(1-$H$12)))</f>
        <v>14152.469250856024</v>
      </c>
      <c r="I48" s="229"/>
      <c r="J48" s="34">
        <f t="shared" ref="J48" si="18">IF(I48=0,0,((I48-H48)/(H48))*1)</f>
        <v>0</v>
      </c>
    </row>
    <row r="49" spans="1:10">
      <c r="A49" s="98" t="s">
        <v>129</v>
      </c>
      <c r="B49" s="62" t="s">
        <v>313</v>
      </c>
      <c r="C49" s="338">
        <v>10324.754069950897</v>
      </c>
      <c r="D49" s="340">
        <f t="shared" ref="D49:D55" si="19">C49*(1-$D$11)*(1-$C$11)</f>
        <v>10324.754069950897</v>
      </c>
      <c r="E49" s="340">
        <f t="shared" ref="E49:E55" si="20">+D49*$E$11</f>
        <v>1961.7032732906705</v>
      </c>
      <c r="F49" s="341">
        <f t="shared" ref="F49:F55" si="21">(D49*(1-$F$11))*(1-$G$11)+E49</f>
        <v>12286.457343241567</v>
      </c>
      <c r="G49" s="341"/>
      <c r="H49" s="340">
        <f t="shared" ref="H49:H55" si="22">IF($H$12=0,F49,(F49/(1-$H$12)))</f>
        <v>12286.457343241567</v>
      </c>
      <c r="I49" s="229"/>
      <c r="J49" s="34">
        <f t="shared" ref="J49:J55" si="23">IF(I49=0,0,((I49-H49)/(H49))*1)</f>
        <v>0</v>
      </c>
    </row>
    <row r="50" spans="1:10">
      <c r="A50" s="98" t="s">
        <v>128</v>
      </c>
      <c r="B50" s="62" t="s">
        <v>184</v>
      </c>
      <c r="C50" s="338">
        <v>6656.7493345736038</v>
      </c>
      <c r="D50" s="340">
        <f t="shared" si="19"/>
        <v>6656.7493345736038</v>
      </c>
      <c r="E50" s="340">
        <f t="shared" si="20"/>
        <v>1264.7823735689847</v>
      </c>
      <c r="F50" s="341">
        <f t="shared" si="21"/>
        <v>7921.5317081425883</v>
      </c>
      <c r="G50" s="341"/>
      <c r="H50" s="340">
        <f t="shared" si="22"/>
        <v>7921.5317081425883</v>
      </c>
      <c r="I50" s="229"/>
      <c r="J50" s="34">
        <f t="shared" si="23"/>
        <v>0</v>
      </c>
    </row>
    <row r="51" spans="1:10">
      <c r="A51" s="98" t="s">
        <v>127</v>
      </c>
      <c r="B51" s="62" t="s">
        <v>185</v>
      </c>
      <c r="C51" s="338">
        <v>4314.2075449307995</v>
      </c>
      <c r="D51" s="340">
        <f t="shared" si="19"/>
        <v>4314.2075449307995</v>
      </c>
      <c r="E51" s="340">
        <f t="shared" si="20"/>
        <v>819.69943353685187</v>
      </c>
      <c r="F51" s="341">
        <f t="shared" si="21"/>
        <v>5133.9069784676512</v>
      </c>
      <c r="G51" s="341"/>
      <c r="H51" s="340">
        <f t="shared" si="22"/>
        <v>5133.9069784676512</v>
      </c>
      <c r="I51" s="229"/>
      <c r="J51" s="34">
        <f t="shared" si="23"/>
        <v>0</v>
      </c>
    </row>
    <row r="52" spans="1:10">
      <c r="A52" s="98" t="s">
        <v>126</v>
      </c>
      <c r="B52" s="62" t="s">
        <v>186</v>
      </c>
      <c r="C52" s="338">
        <v>2794.7780936424101</v>
      </c>
      <c r="D52" s="340">
        <f t="shared" si="19"/>
        <v>2794.7780936424101</v>
      </c>
      <c r="E52" s="340">
        <f t="shared" si="20"/>
        <v>531.0078377920579</v>
      </c>
      <c r="F52" s="341">
        <f t="shared" si="21"/>
        <v>3325.7859314344678</v>
      </c>
      <c r="G52" s="341"/>
      <c r="H52" s="340">
        <f t="shared" si="22"/>
        <v>3325.7859314344678</v>
      </c>
      <c r="I52" s="229"/>
      <c r="J52" s="34">
        <f t="shared" si="23"/>
        <v>0</v>
      </c>
    </row>
    <row r="53" spans="1:10">
      <c r="A53" s="98" t="s">
        <v>173</v>
      </c>
      <c r="B53" s="62" t="s">
        <v>314</v>
      </c>
      <c r="C53" s="338">
        <v>1857.6408375000001</v>
      </c>
      <c r="D53" s="340">
        <f t="shared" si="19"/>
        <v>1857.6408375000001</v>
      </c>
      <c r="E53" s="340">
        <f t="shared" si="20"/>
        <v>352.95175912500002</v>
      </c>
      <c r="F53" s="341">
        <f t="shared" si="21"/>
        <v>2210.5925966250002</v>
      </c>
      <c r="G53" s="341"/>
      <c r="H53" s="340">
        <f t="shared" si="22"/>
        <v>2210.5925966250002</v>
      </c>
      <c r="I53" s="229"/>
      <c r="J53" s="34">
        <f t="shared" si="23"/>
        <v>0</v>
      </c>
    </row>
    <row r="54" spans="1:10">
      <c r="A54" s="98" t="s">
        <v>174</v>
      </c>
      <c r="B54" s="62" t="s">
        <v>373</v>
      </c>
      <c r="C54" s="338">
        <v>1284.6164625000004</v>
      </c>
      <c r="D54" s="340">
        <f t="shared" si="19"/>
        <v>1284.6164625000004</v>
      </c>
      <c r="E54" s="340">
        <f t="shared" si="20"/>
        <v>244.07712787500006</v>
      </c>
      <c r="F54" s="341">
        <f t="shared" si="21"/>
        <v>1528.6935903750004</v>
      </c>
      <c r="G54" s="341"/>
      <c r="H54" s="340">
        <f t="shared" si="22"/>
        <v>1528.6935903750004</v>
      </c>
      <c r="I54" s="229"/>
      <c r="J54" s="34">
        <f t="shared" si="23"/>
        <v>0</v>
      </c>
    </row>
    <row r="55" spans="1:10">
      <c r="A55" s="102" t="s">
        <v>175</v>
      </c>
      <c r="B55" s="87" t="s">
        <v>374</v>
      </c>
      <c r="C55" s="338">
        <v>899.12733750000007</v>
      </c>
      <c r="D55" s="346">
        <f t="shared" si="19"/>
        <v>899.12733750000007</v>
      </c>
      <c r="E55" s="346">
        <f t="shared" si="20"/>
        <v>170.83419412500001</v>
      </c>
      <c r="F55" s="347">
        <f t="shared" si="21"/>
        <v>1069.9615316250001</v>
      </c>
      <c r="G55" s="347"/>
      <c r="H55" s="346">
        <f t="shared" si="22"/>
        <v>1069.9615316250001</v>
      </c>
      <c r="I55" s="232"/>
      <c r="J55" s="35">
        <f t="shared" si="23"/>
        <v>0</v>
      </c>
    </row>
    <row r="56" spans="1:10">
      <c r="A56" s="103" t="s">
        <v>19</v>
      </c>
      <c r="B56" s="66" t="s">
        <v>318</v>
      </c>
      <c r="C56" s="338">
        <v>4099.7289375</v>
      </c>
      <c r="D56" s="340">
        <f>C56*(1-$D$11)*(1-$C$11)</f>
        <v>4099.7289375</v>
      </c>
      <c r="E56" s="340">
        <f>+D56*$E$11</f>
        <v>778.94849812500001</v>
      </c>
      <c r="F56" s="341">
        <f>(D56*(1-$F$11))*(1-$G$11)+E56</f>
        <v>4878.6774356249998</v>
      </c>
      <c r="G56" s="341"/>
      <c r="H56" s="340">
        <f>IF($H$12=0,F56,(F56/(1-$H$12)))</f>
        <v>4878.6774356249998</v>
      </c>
      <c r="I56" s="229"/>
      <c r="J56" s="34">
        <f>IF(I56=0,0,((I56-H56)/(H56))*1)</f>
        <v>0</v>
      </c>
    </row>
    <row r="57" spans="1:10">
      <c r="A57" s="104" t="s">
        <v>20</v>
      </c>
      <c r="B57" s="88" t="s">
        <v>319</v>
      </c>
      <c r="C57" s="338">
        <v>4099.7289375</v>
      </c>
      <c r="D57" s="342">
        <f>C57*(1-$D$11)*(1-$C$11)</f>
        <v>4099.7289375</v>
      </c>
      <c r="E57" s="342">
        <f>+D57*$E$11</f>
        <v>778.94849812500001</v>
      </c>
      <c r="F57" s="343">
        <f>(D57*(1-$F$11))*(1-$G$11)+E57</f>
        <v>4878.6774356249998</v>
      </c>
      <c r="G57" s="343"/>
      <c r="H57" s="342">
        <f>IF($H$12=0,F57,(F57/(1-$H$12)))</f>
        <v>4878.6774356249998</v>
      </c>
      <c r="I57" s="230"/>
      <c r="J57" s="52">
        <f>IF(I57=0,0,((I57-H57)/(H57))*1)</f>
        <v>0</v>
      </c>
    </row>
    <row r="58" spans="1:10">
      <c r="A58" s="278" t="s">
        <v>333</v>
      </c>
      <c r="B58" s="279"/>
      <c r="C58" s="279"/>
      <c r="D58" s="279"/>
      <c r="E58" s="279"/>
      <c r="F58" s="279"/>
      <c r="G58" s="279"/>
      <c r="H58" s="279"/>
      <c r="I58" s="279"/>
      <c r="J58" s="280"/>
    </row>
    <row r="59" spans="1:10">
      <c r="A59" s="221" t="s">
        <v>253</v>
      </c>
      <c r="B59" s="93" t="s">
        <v>254</v>
      </c>
      <c r="C59" s="338">
        <v>15136.200001060477</v>
      </c>
      <c r="D59" s="346">
        <f t="shared" ref="D59:D62" si="24">C59*(1-$D$11)*(1-$C$11)</f>
        <v>15136.200001060477</v>
      </c>
      <c r="E59" s="346">
        <f t="shared" ref="E59:E62" si="25">+D59*$E$11</f>
        <v>2875.8780002014905</v>
      </c>
      <c r="F59" s="348">
        <f t="shared" ref="F59:F62" si="26">(D59*(1-$F$11))*(1-$G$11)+E59</f>
        <v>18012.078001261969</v>
      </c>
      <c r="G59" s="349"/>
      <c r="H59" s="346">
        <f t="shared" ref="H59:H62" si="27">IF($H$12=0,F59,(F59/(1-$H$12)))</f>
        <v>18012.078001261969</v>
      </c>
      <c r="I59" s="232"/>
      <c r="J59" s="35">
        <f t="shared" ref="J59:J62" si="28">IF(I59=0,0,((I59-H59)/(H59))*1)</f>
        <v>0</v>
      </c>
    </row>
    <row r="60" spans="1:10">
      <c r="A60" s="98" t="s">
        <v>22</v>
      </c>
      <c r="B60" s="40" t="s">
        <v>252</v>
      </c>
      <c r="C60" s="338">
        <v>14406.003254951293</v>
      </c>
      <c r="D60" s="346">
        <f t="shared" si="24"/>
        <v>14406.003254951293</v>
      </c>
      <c r="E60" s="346">
        <f t="shared" si="25"/>
        <v>2737.1406184407456</v>
      </c>
      <c r="F60" s="350">
        <f t="shared" si="26"/>
        <v>17143.143873392037</v>
      </c>
      <c r="G60" s="351"/>
      <c r="H60" s="346">
        <f t="shared" si="27"/>
        <v>17143.143873392037</v>
      </c>
      <c r="I60" s="232"/>
      <c r="J60" s="35">
        <f t="shared" si="28"/>
        <v>0</v>
      </c>
    </row>
    <row r="61" spans="1:10">
      <c r="A61" s="98" t="s">
        <v>251</v>
      </c>
      <c r="B61" s="39" t="s">
        <v>398</v>
      </c>
      <c r="C61" s="338">
        <v>9763.2323573746198</v>
      </c>
      <c r="D61" s="346">
        <f t="shared" si="24"/>
        <v>9763.2323573746198</v>
      </c>
      <c r="E61" s="346">
        <f t="shared" si="25"/>
        <v>1855.0141479011777</v>
      </c>
      <c r="F61" s="350">
        <f t="shared" si="26"/>
        <v>11618.246505275798</v>
      </c>
      <c r="G61" s="351"/>
      <c r="H61" s="346">
        <f t="shared" si="27"/>
        <v>11618.246505275798</v>
      </c>
      <c r="I61" s="232"/>
      <c r="J61" s="35">
        <f t="shared" si="28"/>
        <v>0</v>
      </c>
    </row>
    <row r="62" spans="1:10">
      <c r="A62" s="99" t="s">
        <v>21</v>
      </c>
      <c r="B62" s="93" t="s">
        <v>250</v>
      </c>
      <c r="C62" s="338">
        <v>6103.5861669837432</v>
      </c>
      <c r="D62" s="346">
        <f t="shared" si="24"/>
        <v>6103.5861669837432</v>
      </c>
      <c r="E62" s="346">
        <f t="shared" si="25"/>
        <v>1159.6813717269113</v>
      </c>
      <c r="F62" s="352">
        <f t="shared" si="26"/>
        <v>7263.2675387106547</v>
      </c>
      <c r="G62" s="353"/>
      <c r="H62" s="346">
        <f t="shared" si="27"/>
        <v>7263.2675387106547</v>
      </c>
      <c r="I62" s="232"/>
      <c r="J62" s="35">
        <f t="shared" si="28"/>
        <v>0</v>
      </c>
    </row>
    <row r="63" spans="1:10">
      <c r="A63" s="278" t="s">
        <v>335</v>
      </c>
      <c r="B63" s="279"/>
      <c r="C63" s="279"/>
      <c r="D63" s="279"/>
      <c r="E63" s="279"/>
      <c r="F63" s="279"/>
      <c r="G63" s="279"/>
      <c r="H63" s="279"/>
      <c r="I63" s="279"/>
      <c r="J63" s="280"/>
    </row>
    <row r="64" spans="1:10">
      <c r="A64" s="107" t="s">
        <v>26</v>
      </c>
      <c r="B64" s="38" t="s">
        <v>399</v>
      </c>
      <c r="C64" s="338">
        <v>43110.376642952862</v>
      </c>
      <c r="D64" s="346">
        <f t="shared" ref="D64:D67" si="29">C64*(1-$D$11)*(1-$C$11)</f>
        <v>43110.376642952862</v>
      </c>
      <c r="E64" s="346">
        <f t="shared" ref="E64:E67" si="30">+D64*$E$11</f>
        <v>8190.9715621610439</v>
      </c>
      <c r="F64" s="348">
        <f t="shared" ref="F64:F67" si="31">(D64*(1-$F$11))*(1-$G$11)+E64</f>
        <v>51301.348205113907</v>
      </c>
      <c r="G64" s="349"/>
      <c r="H64" s="346">
        <f t="shared" ref="H64:H67" si="32">IF($H$12=0,F64,(F64/(1-$H$12)))</f>
        <v>51301.348205113907</v>
      </c>
      <c r="I64" s="232"/>
      <c r="J64" s="35">
        <f t="shared" ref="J64:J67" si="33">IF(I64=0,0,((I64-H64)/(H64))*1)</f>
        <v>0</v>
      </c>
    </row>
    <row r="65" spans="1:10">
      <c r="A65" s="98" t="s">
        <v>25</v>
      </c>
      <c r="B65" s="39" t="s">
        <v>257</v>
      </c>
      <c r="C65" s="338">
        <v>27786.058037284136</v>
      </c>
      <c r="D65" s="346">
        <f t="shared" si="29"/>
        <v>27786.058037284136</v>
      </c>
      <c r="E65" s="346">
        <f t="shared" si="30"/>
        <v>5279.3510270839861</v>
      </c>
      <c r="F65" s="350">
        <f t="shared" si="31"/>
        <v>33065.409064368119</v>
      </c>
      <c r="G65" s="351"/>
      <c r="H65" s="346">
        <f t="shared" si="32"/>
        <v>33065.409064368119</v>
      </c>
      <c r="I65" s="232"/>
      <c r="J65" s="35">
        <f t="shared" si="33"/>
        <v>0</v>
      </c>
    </row>
    <row r="66" spans="1:10">
      <c r="A66" s="102" t="s">
        <v>24</v>
      </c>
      <c r="B66" s="40" t="s">
        <v>256</v>
      </c>
      <c r="C66" s="338">
        <v>17321.28441931192</v>
      </c>
      <c r="D66" s="346">
        <f t="shared" si="29"/>
        <v>17321.28441931192</v>
      </c>
      <c r="E66" s="346">
        <f t="shared" si="30"/>
        <v>3291.0440396692647</v>
      </c>
      <c r="F66" s="354">
        <f t="shared" si="31"/>
        <v>20612.328458981185</v>
      </c>
      <c r="G66" s="355"/>
      <c r="H66" s="346">
        <f t="shared" si="32"/>
        <v>20612.328458981185</v>
      </c>
      <c r="I66" s="232"/>
      <c r="J66" s="35">
        <f t="shared" si="33"/>
        <v>0</v>
      </c>
    </row>
    <row r="67" spans="1:10">
      <c r="A67" s="99" t="s">
        <v>23</v>
      </c>
      <c r="B67" s="94" t="s">
        <v>255</v>
      </c>
      <c r="C67" s="338">
        <v>11930.826925276593</v>
      </c>
      <c r="D67" s="342">
        <f t="shared" si="29"/>
        <v>11930.826925276593</v>
      </c>
      <c r="E67" s="342">
        <f t="shared" si="30"/>
        <v>2266.8571158025529</v>
      </c>
      <c r="F67" s="343">
        <f t="shared" si="31"/>
        <v>14197.684041079146</v>
      </c>
      <c r="G67" s="343"/>
      <c r="H67" s="342">
        <f t="shared" si="32"/>
        <v>14197.684041079146</v>
      </c>
      <c r="I67" s="230"/>
      <c r="J67" s="52">
        <f t="shared" si="33"/>
        <v>0</v>
      </c>
    </row>
    <row r="68" spans="1:10">
      <c r="A68" s="287" t="s">
        <v>331</v>
      </c>
      <c r="B68" s="287"/>
      <c r="C68" s="287"/>
      <c r="D68" s="287"/>
      <c r="E68" s="287"/>
      <c r="F68" s="287"/>
      <c r="G68" s="287"/>
      <c r="H68" s="287"/>
      <c r="I68" s="287"/>
      <c r="J68" s="287"/>
    </row>
    <row r="69" spans="1:10">
      <c r="A69" s="105" t="s">
        <v>187</v>
      </c>
      <c r="B69" s="39" t="s">
        <v>375</v>
      </c>
      <c r="C69" s="338">
        <v>89667.896062500018</v>
      </c>
      <c r="D69" s="340">
        <f t="shared" ref="D69:D85" si="34">C69*(1-$D$11)*(1-$C$11)</f>
        <v>89667.896062500018</v>
      </c>
      <c r="E69" s="340">
        <f t="shared" ref="E69:E85" si="35">+D69*$E$11</f>
        <v>17036.900251875002</v>
      </c>
      <c r="F69" s="341">
        <f t="shared" ref="F69:F84" si="36">(D69*(1-$F$11))*(1-$G$11)+E69</f>
        <v>106704.79631437502</v>
      </c>
      <c r="G69" s="341"/>
      <c r="H69" s="340">
        <f t="shared" ref="H69:H84" si="37">IF($H$12=0,F69,(F69/(1-$H$12)))</f>
        <v>106704.79631437502</v>
      </c>
      <c r="I69" s="229"/>
      <c r="J69" s="34">
        <f t="shared" ref="J69:J84" si="38">IF(I69=0,0,((I69-H69)/(H69))*1)</f>
        <v>0</v>
      </c>
    </row>
    <row r="70" spans="1:10">
      <c r="A70" s="106" t="s">
        <v>188</v>
      </c>
      <c r="B70" s="65" t="s">
        <v>376</v>
      </c>
      <c r="C70" s="338">
        <v>69560.835855348094</v>
      </c>
      <c r="D70" s="340">
        <f t="shared" si="34"/>
        <v>69560.835855348094</v>
      </c>
      <c r="E70" s="340">
        <f t="shared" si="35"/>
        <v>13216.558812516138</v>
      </c>
      <c r="F70" s="341">
        <f t="shared" si="36"/>
        <v>82777.394667864224</v>
      </c>
      <c r="G70" s="341"/>
      <c r="H70" s="340">
        <f t="shared" si="37"/>
        <v>82777.394667864224</v>
      </c>
      <c r="I70" s="229"/>
      <c r="J70" s="34">
        <f t="shared" si="38"/>
        <v>0</v>
      </c>
    </row>
    <row r="71" spans="1:10">
      <c r="A71" s="106" t="s">
        <v>189</v>
      </c>
      <c r="B71" s="65" t="s">
        <v>377</v>
      </c>
      <c r="C71" s="338">
        <v>60321.755025000006</v>
      </c>
      <c r="D71" s="340">
        <f t="shared" si="34"/>
        <v>60321.755025000006</v>
      </c>
      <c r="E71" s="340">
        <f t="shared" si="35"/>
        <v>11461.133454750001</v>
      </c>
      <c r="F71" s="341">
        <f t="shared" si="36"/>
        <v>71782.888479750007</v>
      </c>
      <c r="G71" s="341"/>
      <c r="H71" s="340">
        <f t="shared" si="37"/>
        <v>71782.888479750007</v>
      </c>
      <c r="I71" s="229"/>
      <c r="J71" s="34">
        <f t="shared" si="38"/>
        <v>0</v>
      </c>
    </row>
    <row r="72" spans="1:10">
      <c r="A72" s="106" t="s">
        <v>190</v>
      </c>
      <c r="B72" s="65" t="s">
        <v>203</v>
      </c>
      <c r="C72" s="338">
        <v>51626.767500000002</v>
      </c>
      <c r="D72" s="340">
        <f t="shared" si="34"/>
        <v>51626.767500000002</v>
      </c>
      <c r="E72" s="340">
        <f t="shared" si="35"/>
        <v>9809.0858250000001</v>
      </c>
      <c r="F72" s="341">
        <f t="shared" si="36"/>
        <v>61435.853325000004</v>
      </c>
      <c r="G72" s="341"/>
      <c r="H72" s="340">
        <f t="shared" si="37"/>
        <v>61435.853325000004</v>
      </c>
      <c r="I72" s="229"/>
      <c r="J72" s="34">
        <f t="shared" si="38"/>
        <v>0</v>
      </c>
    </row>
    <row r="73" spans="1:10">
      <c r="A73" s="106" t="s">
        <v>191</v>
      </c>
      <c r="B73" s="65" t="s">
        <v>378</v>
      </c>
      <c r="C73" s="338">
        <v>43257.375</v>
      </c>
      <c r="D73" s="340">
        <f t="shared" si="34"/>
        <v>43257.375</v>
      </c>
      <c r="E73" s="340">
        <f t="shared" si="35"/>
        <v>8218.9012500000008</v>
      </c>
      <c r="F73" s="341">
        <f t="shared" si="36"/>
        <v>51476.276250000003</v>
      </c>
      <c r="G73" s="341"/>
      <c r="H73" s="340">
        <f t="shared" si="37"/>
        <v>51476.276250000003</v>
      </c>
      <c r="I73" s="229"/>
      <c r="J73" s="34">
        <f t="shared" si="38"/>
        <v>0</v>
      </c>
    </row>
    <row r="74" spans="1:10">
      <c r="A74" s="106" t="s">
        <v>192</v>
      </c>
      <c r="B74" s="65" t="s">
        <v>379</v>
      </c>
      <c r="C74" s="338">
        <v>35824.5</v>
      </c>
      <c r="D74" s="340">
        <f t="shared" si="34"/>
        <v>35824.5</v>
      </c>
      <c r="E74" s="340">
        <f t="shared" si="35"/>
        <v>6806.6549999999997</v>
      </c>
      <c r="F74" s="341">
        <f t="shared" si="36"/>
        <v>42631.154999999999</v>
      </c>
      <c r="G74" s="341"/>
      <c r="H74" s="340">
        <f t="shared" si="37"/>
        <v>42631.154999999999</v>
      </c>
      <c r="I74" s="229"/>
      <c r="J74" s="34">
        <f t="shared" si="38"/>
        <v>0</v>
      </c>
    </row>
    <row r="75" spans="1:10">
      <c r="A75" s="106" t="s">
        <v>193</v>
      </c>
      <c r="B75" s="65" t="s">
        <v>380</v>
      </c>
      <c r="C75" s="338">
        <v>29511.9</v>
      </c>
      <c r="D75" s="340">
        <f t="shared" si="34"/>
        <v>29511.9</v>
      </c>
      <c r="E75" s="340">
        <f t="shared" si="35"/>
        <v>5607.2610000000004</v>
      </c>
      <c r="F75" s="341">
        <f t="shared" si="36"/>
        <v>35119.161</v>
      </c>
      <c r="G75" s="341"/>
      <c r="H75" s="340">
        <f t="shared" si="37"/>
        <v>35119.161</v>
      </c>
      <c r="I75" s="229"/>
      <c r="J75" s="34">
        <f t="shared" si="38"/>
        <v>0</v>
      </c>
    </row>
    <row r="76" spans="1:10">
      <c r="A76" s="106" t="s">
        <v>194</v>
      </c>
      <c r="B76" s="65" t="s">
        <v>381</v>
      </c>
      <c r="C76" s="338">
        <v>22864.714424999998</v>
      </c>
      <c r="D76" s="340">
        <f t="shared" si="34"/>
        <v>22864.714424999998</v>
      </c>
      <c r="E76" s="340">
        <f t="shared" si="35"/>
        <v>4344.2957407499998</v>
      </c>
      <c r="F76" s="341">
        <f t="shared" si="36"/>
        <v>27209.010165749998</v>
      </c>
      <c r="G76" s="341"/>
      <c r="H76" s="340">
        <f t="shared" si="37"/>
        <v>27209.010165749998</v>
      </c>
      <c r="I76" s="229"/>
      <c r="J76" s="34">
        <f t="shared" si="38"/>
        <v>0</v>
      </c>
    </row>
    <row r="77" spans="1:10">
      <c r="A77" s="106" t="s">
        <v>195</v>
      </c>
      <c r="B77" s="65" t="s">
        <v>382</v>
      </c>
      <c r="C77" s="338">
        <v>18297.189225000006</v>
      </c>
      <c r="D77" s="340">
        <f t="shared" si="34"/>
        <v>18297.189225000006</v>
      </c>
      <c r="E77" s="340">
        <f t="shared" si="35"/>
        <v>3476.4659527500012</v>
      </c>
      <c r="F77" s="341">
        <f t="shared" si="36"/>
        <v>21773.655177750006</v>
      </c>
      <c r="G77" s="341"/>
      <c r="H77" s="340">
        <f t="shared" si="37"/>
        <v>21773.655177750006</v>
      </c>
      <c r="I77" s="229"/>
      <c r="J77" s="34">
        <f t="shared" si="38"/>
        <v>0</v>
      </c>
    </row>
    <row r="78" spans="1:10">
      <c r="A78" s="106" t="s">
        <v>196</v>
      </c>
      <c r="B78" s="65" t="s">
        <v>390</v>
      </c>
      <c r="C78" s="338">
        <v>13267.788059759723</v>
      </c>
      <c r="D78" s="340">
        <f t="shared" si="34"/>
        <v>13267.788059759723</v>
      </c>
      <c r="E78" s="340">
        <f t="shared" si="35"/>
        <v>2520.8797313543473</v>
      </c>
      <c r="F78" s="341">
        <f t="shared" si="36"/>
        <v>15788.66779111407</v>
      </c>
      <c r="G78" s="341"/>
      <c r="H78" s="340">
        <f t="shared" si="37"/>
        <v>15788.66779111407</v>
      </c>
      <c r="I78" s="229"/>
      <c r="J78" s="34">
        <f t="shared" si="38"/>
        <v>0</v>
      </c>
    </row>
    <row r="79" spans="1:10">
      <c r="A79" s="106" t="s">
        <v>197</v>
      </c>
      <c r="B79" s="65" t="s">
        <v>383</v>
      </c>
      <c r="C79" s="338">
        <v>11357.682317036773</v>
      </c>
      <c r="D79" s="340">
        <f t="shared" si="34"/>
        <v>11357.682317036773</v>
      </c>
      <c r="E79" s="340">
        <f t="shared" si="35"/>
        <v>2157.9596402369871</v>
      </c>
      <c r="F79" s="341">
        <f t="shared" si="36"/>
        <v>13515.641957273761</v>
      </c>
      <c r="G79" s="341"/>
      <c r="H79" s="340">
        <f t="shared" si="37"/>
        <v>13515.641957273761</v>
      </c>
      <c r="I79" s="229"/>
      <c r="J79" s="34">
        <f t="shared" si="38"/>
        <v>0</v>
      </c>
    </row>
    <row r="80" spans="1:10">
      <c r="A80" s="106" t="s">
        <v>198</v>
      </c>
      <c r="B80" s="65" t="s">
        <v>384</v>
      </c>
      <c r="C80" s="338">
        <v>7323.0711824463751</v>
      </c>
      <c r="D80" s="340">
        <f t="shared" si="34"/>
        <v>7323.0711824463751</v>
      </c>
      <c r="E80" s="340">
        <f t="shared" si="35"/>
        <v>1391.3835246648114</v>
      </c>
      <c r="F80" s="341">
        <f t="shared" si="36"/>
        <v>8714.4547071111865</v>
      </c>
      <c r="G80" s="341"/>
      <c r="H80" s="340">
        <f t="shared" si="37"/>
        <v>8714.4547071111865</v>
      </c>
      <c r="I80" s="229"/>
      <c r="J80" s="34">
        <f t="shared" si="38"/>
        <v>0</v>
      </c>
    </row>
    <row r="81" spans="1:10">
      <c r="A81" s="106" t="s">
        <v>199</v>
      </c>
      <c r="B81" s="65" t="s">
        <v>385</v>
      </c>
      <c r="C81" s="338">
        <v>4745.7641514511133</v>
      </c>
      <c r="D81" s="340">
        <f t="shared" si="34"/>
        <v>4745.7641514511133</v>
      </c>
      <c r="E81" s="340">
        <f t="shared" si="35"/>
        <v>901.69518877571159</v>
      </c>
      <c r="F81" s="341">
        <f t="shared" si="36"/>
        <v>5647.4593402268247</v>
      </c>
      <c r="G81" s="341"/>
      <c r="H81" s="340">
        <f t="shared" si="37"/>
        <v>5647.4593402268247</v>
      </c>
      <c r="I81" s="229"/>
      <c r="J81" s="34">
        <f t="shared" si="38"/>
        <v>0</v>
      </c>
    </row>
    <row r="82" spans="1:10">
      <c r="A82" s="106" t="s">
        <v>200</v>
      </c>
      <c r="B82" s="65" t="s">
        <v>386</v>
      </c>
      <c r="C82" s="338">
        <v>3074.2810607894712</v>
      </c>
      <c r="D82" s="340">
        <f t="shared" si="34"/>
        <v>3074.2810607894712</v>
      </c>
      <c r="E82" s="340">
        <f t="shared" si="35"/>
        <v>584.11340154999948</v>
      </c>
      <c r="F82" s="341">
        <f t="shared" si="36"/>
        <v>3658.3944623394709</v>
      </c>
      <c r="G82" s="341"/>
      <c r="H82" s="340">
        <f t="shared" si="37"/>
        <v>3658.3944623394709</v>
      </c>
      <c r="I82" s="229"/>
      <c r="J82" s="34">
        <f t="shared" si="38"/>
        <v>0</v>
      </c>
    </row>
    <row r="83" spans="1:10">
      <c r="A83" s="106" t="s">
        <v>201</v>
      </c>
      <c r="B83" s="65" t="s">
        <v>391</v>
      </c>
      <c r="C83" s="338">
        <v>2044.1342249999998</v>
      </c>
      <c r="D83" s="340">
        <f t="shared" si="34"/>
        <v>2044.1342249999998</v>
      </c>
      <c r="E83" s="340">
        <f t="shared" si="35"/>
        <v>388.38550274999994</v>
      </c>
      <c r="F83" s="341">
        <f t="shared" si="36"/>
        <v>2432.5197277499997</v>
      </c>
      <c r="G83" s="341"/>
      <c r="H83" s="340">
        <f t="shared" si="37"/>
        <v>2432.5197277499997</v>
      </c>
      <c r="I83" s="229"/>
      <c r="J83" s="34">
        <f t="shared" si="38"/>
        <v>0</v>
      </c>
    </row>
    <row r="84" spans="1:10">
      <c r="A84" s="106" t="s">
        <v>202</v>
      </c>
      <c r="B84" s="65" t="s">
        <v>387</v>
      </c>
      <c r="C84" s="338">
        <v>1412.7655499999998</v>
      </c>
      <c r="D84" s="340">
        <f t="shared" si="34"/>
        <v>1412.7655499999998</v>
      </c>
      <c r="E84" s="340">
        <f t="shared" si="35"/>
        <v>268.4254545</v>
      </c>
      <c r="F84" s="341">
        <f t="shared" si="36"/>
        <v>1681.1910045</v>
      </c>
      <c r="G84" s="341"/>
      <c r="H84" s="340">
        <f t="shared" si="37"/>
        <v>1681.1910045</v>
      </c>
      <c r="I84" s="229"/>
      <c r="J84" s="34">
        <f t="shared" si="38"/>
        <v>0</v>
      </c>
    </row>
    <row r="85" spans="1:10">
      <c r="A85" s="106" t="s">
        <v>110</v>
      </c>
      <c r="B85" s="65" t="s">
        <v>388</v>
      </c>
      <c r="C85" s="338">
        <v>989.27324999999996</v>
      </c>
      <c r="D85" s="340">
        <f t="shared" si="34"/>
        <v>989.27324999999996</v>
      </c>
      <c r="E85" s="340">
        <f t="shared" si="35"/>
        <v>187.9619175</v>
      </c>
      <c r="F85" s="341">
        <f>(D85*(1-$F$11))*(1-$G$11)+E85</f>
        <v>1177.2351675</v>
      </c>
      <c r="G85" s="341"/>
      <c r="H85" s="340">
        <f t="shared" ref="H85" si="39">IF($H$12=0,F85,(F85/(1-$H$12)))</f>
        <v>1177.2351675</v>
      </c>
      <c r="I85" s="229"/>
      <c r="J85" s="34">
        <f>IF(I85=0,0,((I85-H85)/(H85))*1)</f>
        <v>0</v>
      </c>
    </row>
    <row r="86" spans="1:10">
      <c r="A86" s="51" t="s">
        <v>111</v>
      </c>
      <c r="B86" s="92" t="s">
        <v>389</v>
      </c>
      <c r="C86" s="338">
        <v>4509.5400000000009</v>
      </c>
      <c r="D86" s="346">
        <f>C86*(1-$D$11)*(1-$C$11)</f>
        <v>4509.5400000000009</v>
      </c>
      <c r="E86" s="346">
        <f>+D86*$E$11</f>
        <v>856.8126000000002</v>
      </c>
      <c r="F86" s="347">
        <f>(D86*(1-$F$11))*(1-$G$11)+E86</f>
        <v>5366.3526000000011</v>
      </c>
      <c r="G86" s="347"/>
      <c r="H86" s="346">
        <f>IF($H$12=0,F86,(F86/(1-$H$12)))</f>
        <v>5366.3526000000011</v>
      </c>
      <c r="I86" s="232"/>
      <c r="J86" s="35">
        <f>IF(I86=0,0,((I86-H86)/(H86))*1)</f>
        <v>0</v>
      </c>
    </row>
    <row r="87" spans="1:10" ht="15">
      <c r="A87" s="284" t="s">
        <v>332</v>
      </c>
      <c r="B87" s="285"/>
      <c r="C87" s="285"/>
      <c r="D87" s="285"/>
      <c r="E87" s="285"/>
      <c r="F87" s="285"/>
      <c r="G87" s="285"/>
      <c r="H87" s="285"/>
      <c r="I87" s="285"/>
      <c r="J87" s="286"/>
    </row>
    <row r="88" spans="1:10">
      <c r="A88" s="26" t="s">
        <v>125</v>
      </c>
      <c r="B88" s="38" t="s">
        <v>395</v>
      </c>
      <c r="C88" s="338">
        <v>20991.285</v>
      </c>
      <c r="D88" s="339">
        <f>C88*(1-$D$11)*(1-$C$11)</f>
        <v>20991.285</v>
      </c>
      <c r="E88" s="346">
        <f>+D88*$E$11</f>
        <v>3988.3441499999999</v>
      </c>
      <c r="F88" s="347">
        <f>(D88*(1-$F$11))*(1-$G$11)+E88</f>
        <v>24979.629150000001</v>
      </c>
      <c r="G88" s="347"/>
      <c r="H88" s="346">
        <f>IF($H$12=0,F88,(F88/(1-$H$12)))</f>
        <v>24979.629150000001</v>
      </c>
      <c r="I88" s="233"/>
      <c r="J88" s="33">
        <f>IF(I88=0,0,((I88-H88)/(H88))*1)</f>
        <v>0</v>
      </c>
    </row>
    <row r="89" spans="1:10">
      <c r="A89" s="25" t="s">
        <v>124</v>
      </c>
      <c r="B89" s="39" t="s">
        <v>396</v>
      </c>
      <c r="C89" s="338">
        <v>18395.37</v>
      </c>
      <c r="D89" s="340">
        <f t="shared" ref="D89:D101" si="40">C89*(1-$D$11)*(1-$C$11)</f>
        <v>18395.37</v>
      </c>
      <c r="E89" s="346">
        <f t="shared" ref="E89:E101" si="41">+D89*$E$11</f>
        <v>3495.1203</v>
      </c>
      <c r="F89" s="347">
        <f t="shared" ref="F89:F101" si="42">(D89*(1-$F$11))*(1-$G$11)+E89</f>
        <v>21890.490299999998</v>
      </c>
      <c r="G89" s="347"/>
      <c r="H89" s="346">
        <f t="shared" ref="H89:H101" si="43">IF($H$12=0,F89,(F89/(1-$H$12)))</f>
        <v>21890.490299999998</v>
      </c>
      <c r="I89" s="229"/>
      <c r="J89" s="34">
        <f t="shared" ref="J89:J101" si="44">IF(I89=0,0,((I89-H89)/(H89))*1)</f>
        <v>0</v>
      </c>
    </row>
    <row r="90" spans="1:10">
      <c r="A90" s="25" t="s">
        <v>123</v>
      </c>
      <c r="B90" s="39" t="s">
        <v>393</v>
      </c>
      <c r="C90" s="338">
        <v>14865.795</v>
      </c>
      <c r="D90" s="340">
        <f t="shared" si="40"/>
        <v>14865.795</v>
      </c>
      <c r="E90" s="346">
        <f t="shared" si="41"/>
        <v>2824.5010499999999</v>
      </c>
      <c r="F90" s="347">
        <f t="shared" si="42"/>
        <v>17690.296050000001</v>
      </c>
      <c r="G90" s="347"/>
      <c r="H90" s="346">
        <f t="shared" si="43"/>
        <v>17690.296050000001</v>
      </c>
      <c r="I90" s="229"/>
      <c r="J90" s="34">
        <f t="shared" si="44"/>
        <v>0</v>
      </c>
    </row>
    <row r="91" spans="1:10">
      <c r="A91" s="25" t="s">
        <v>122</v>
      </c>
      <c r="B91" s="39" t="s">
        <v>392</v>
      </c>
      <c r="C91" s="338">
        <v>12700.8</v>
      </c>
      <c r="D91" s="340">
        <f t="shared" si="40"/>
        <v>12700.8</v>
      </c>
      <c r="E91" s="346">
        <f t="shared" si="41"/>
        <v>2413.152</v>
      </c>
      <c r="F91" s="347">
        <f t="shared" si="42"/>
        <v>15113.951999999999</v>
      </c>
      <c r="G91" s="347"/>
      <c r="H91" s="346">
        <f t="shared" si="43"/>
        <v>15113.951999999999</v>
      </c>
      <c r="I91" s="229"/>
      <c r="J91" s="34">
        <f t="shared" si="44"/>
        <v>0</v>
      </c>
    </row>
    <row r="92" spans="1:10">
      <c r="A92" s="25" t="s">
        <v>121</v>
      </c>
      <c r="B92" s="39" t="s">
        <v>394</v>
      </c>
      <c r="C92" s="338">
        <v>10921.365</v>
      </c>
      <c r="D92" s="340">
        <f t="shared" si="40"/>
        <v>10921.365</v>
      </c>
      <c r="E92" s="346">
        <f t="shared" si="41"/>
        <v>2075.05935</v>
      </c>
      <c r="F92" s="347">
        <f t="shared" si="42"/>
        <v>12996.424349999999</v>
      </c>
      <c r="G92" s="347"/>
      <c r="H92" s="346">
        <f t="shared" si="43"/>
        <v>12996.424349999999</v>
      </c>
      <c r="I92" s="229"/>
      <c r="J92" s="34">
        <f t="shared" si="44"/>
        <v>0</v>
      </c>
    </row>
    <row r="93" spans="1:10">
      <c r="A93" s="25" t="s">
        <v>120</v>
      </c>
      <c r="B93" s="39" t="s">
        <v>397</v>
      </c>
      <c r="C93" s="338">
        <v>9951.7950000000001</v>
      </c>
      <c r="D93" s="340">
        <f t="shared" si="40"/>
        <v>9951.7950000000001</v>
      </c>
      <c r="E93" s="346">
        <f t="shared" si="41"/>
        <v>1890.84105</v>
      </c>
      <c r="F93" s="347">
        <f t="shared" si="42"/>
        <v>11842.636050000001</v>
      </c>
      <c r="G93" s="347"/>
      <c r="H93" s="346">
        <f t="shared" si="43"/>
        <v>11842.636050000001</v>
      </c>
      <c r="I93" s="229"/>
      <c r="J93" s="34">
        <f t="shared" si="44"/>
        <v>0</v>
      </c>
    </row>
    <row r="94" spans="1:10">
      <c r="A94" s="25" t="s">
        <v>119</v>
      </c>
      <c r="B94" s="39" t="s">
        <v>290</v>
      </c>
      <c r="C94" s="338">
        <v>8831.0249999999996</v>
      </c>
      <c r="D94" s="340">
        <f t="shared" si="40"/>
        <v>8831.0249999999996</v>
      </c>
      <c r="E94" s="346">
        <f t="shared" si="41"/>
        <v>1677.8947499999999</v>
      </c>
      <c r="F94" s="347">
        <f t="shared" si="42"/>
        <v>10508.919749999999</v>
      </c>
      <c r="G94" s="347"/>
      <c r="H94" s="346">
        <f t="shared" si="43"/>
        <v>10508.919749999999</v>
      </c>
      <c r="I94" s="229"/>
      <c r="J94" s="34">
        <f t="shared" si="44"/>
        <v>0</v>
      </c>
    </row>
    <row r="95" spans="1:10">
      <c r="A95" s="25" t="s">
        <v>118</v>
      </c>
      <c r="B95" s="39" t="s">
        <v>289</v>
      </c>
      <c r="C95" s="338">
        <v>6574.3650000000007</v>
      </c>
      <c r="D95" s="340">
        <f t="shared" si="40"/>
        <v>6574.3650000000007</v>
      </c>
      <c r="E95" s="346">
        <f t="shared" si="41"/>
        <v>1249.1293500000002</v>
      </c>
      <c r="F95" s="347">
        <f t="shared" si="42"/>
        <v>7823.4943500000008</v>
      </c>
      <c r="G95" s="347"/>
      <c r="H95" s="346">
        <f t="shared" si="43"/>
        <v>7823.4943500000008</v>
      </c>
      <c r="I95" s="229"/>
      <c r="J95" s="34">
        <f t="shared" si="44"/>
        <v>0</v>
      </c>
    </row>
    <row r="96" spans="1:10">
      <c r="A96" s="25" t="s">
        <v>117</v>
      </c>
      <c r="B96" s="39" t="s">
        <v>288</v>
      </c>
      <c r="C96" s="338">
        <v>6247.3950000000004</v>
      </c>
      <c r="D96" s="340">
        <f t="shared" si="40"/>
        <v>6247.3950000000004</v>
      </c>
      <c r="E96" s="346">
        <f t="shared" si="41"/>
        <v>1187.0050500000002</v>
      </c>
      <c r="F96" s="347">
        <f>(D96*(1-$F$11))*(1-$G$11)+E96</f>
        <v>7434.4000500000002</v>
      </c>
      <c r="G96" s="347"/>
      <c r="H96" s="346">
        <f t="shared" si="43"/>
        <v>7434.4000500000002</v>
      </c>
      <c r="I96" s="229"/>
      <c r="J96" s="34">
        <f t="shared" si="44"/>
        <v>0</v>
      </c>
    </row>
    <row r="97" spans="1:10">
      <c r="A97" s="25" t="s">
        <v>116</v>
      </c>
      <c r="B97" s="39" t="s">
        <v>287</v>
      </c>
      <c r="C97" s="338">
        <v>5557.5450000000001</v>
      </c>
      <c r="D97" s="340">
        <f t="shared" si="40"/>
        <v>5557.5450000000001</v>
      </c>
      <c r="E97" s="346">
        <f t="shared" si="41"/>
        <v>1055.93355</v>
      </c>
      <c r="F97" s="347">
        <f t="shared" si="42"/>
        <v>6613.4785499999998</v>
      </c>
      <c r="G97" s="347"/>
      <c r="H97" s="346">
        <f t="shared" si="43"/>
        <v>6613.4785499999998</v>
      </c>
      <c r="I97" s="229"/>
      <c r="J97" s="34">
        <f t="shared" si="44"/>
        <v>0</v>
      </c>
    </row>
    <row r="98" spans="1:10">
      <c r="A98" s="25" t="s">
        <v>115</v>
      </c>
      <c r="B98" s="39" t="s">
        <v>286</v>
      </c>
      <c r="C98" s="338">
        <v>4264.7849999999999</v>
      </c>
      <c r="D98" s="340">
        <f t="shared" si="40"/>
        <v>4264.7849999999999</v>
      </c>
      <c r="E98" s="346">
        <f t="shared" si="41"/>
        <v>810.30914999999993</v>
      </c>
      <c r="F98" s="347">
        <f t="shared" si="42"/>
        <v>5075.0941499999999</v>
      </c>
      <c r="G98" s="347"/>
      <c r="H98" s="346">
        <f t="shared" si="43"/>
        <v>5075.0941499999999</v>
      </c>
      <c r="I98" s="229"/>
      <c r="J98" s="34">
        <f t="shared" si="44"/>
        <v>0</v>
      </c>
    </row>
    <row r="99" spans="1:10">
      <c r="A99" s="25" t="s">
        <v>114</v>
      </c>
      <c r="B99" s="39" t="s">
        <v>285</v>
      </c>
      <c r="C99" s="338">
        <v>2584.5750000000003</v>
      </c>
      <c r="D99" s="340">
        <f t="shared" si="40"/>
        <v>2584.5750000000003</v>
      </c>
      <c r="E99" s="346">
        <f t="shared" si="41"/>
        <v>491.06925000000007</v>
      </c>
      <c r="F99" s="347">
        <f t="shared" si="42"/>
        <v>3075.6442500000003</v>
      </c>
      <c r="G99" s="347"/>
      <c r="H99" s="346">
        <f t="shared" si="43"/>
        <v>3075.6442500000003</v>
      </c>
      <c r="I99" s="229"/>
      <c r="J99" s="34">
        <f t="shared" si="44"/>
        <v>0</v>
      </c>
    </row>
    <row r="100" spans="1:10">
      <c r="A100" s="25" t="s">
        <v>113</v>
      </c>
      <c r="B100" s="39" t="s">
        <v>284</v>
      </c>
      <c r="C100" s="338">
        <v>1766.2050000000002</v>
      </c>
      <c r="D100" s="340">
        <f t="shared" si="40"/>
        <v>1766.2050000000002</v>
      </c>
      <c r="E100" s="346">
        <f t="shared" si="41"/>
        <v>335.57895000000002</v>
      </c>
      <c r="F100" s="347">
        <f t="shared" si="42"/>
        <v>2101.78395</v>
      </c>
      <c r="G100" s="347"/>
      <c r="H100" s="346">
        <f t="shared" si="43"/>
        <v>2101.78395</v>
      </c>
      <c r="I100" s="229"/>
      <c r="J100" s="34">
        <f t="shared" si="44"/>
        <v>0</v>
      </c>
    </row>
    <row r="101" spans="1:10">
      <c r="A101" s="220" t="s">
        <v>112</v>
      </c>
      <c r="B101" s="94" t="s">
        <v>283</v>
      </c>
      <c r="C101" s="356">
        <v>1313.55</v>
      </c>
      <c r="D101" s="342">
        <f t="shared" si="40"/>
        <v>1313.55</v>
      </c>
      <c r="E101" s="342">
        <f t="shared" si="41"/>
        <v>249.5745</v>
      </c>
      <c r="F101" s="352">
        <f t="shared" si="42"/>
        <v>1563.1244999999999</v>
      </c>
      <c r="G101" s="353"/>
      <c r="H101" s="342">
        <f t="shared" si="43"/>
        <v>1563.1244999999999</v>
      </c>
      <c r="I101" s="230"/>
      <c r="J101" s="52">
        <f t="shared" si="44"/>
        <v>0</v>
      </c>
    </row>
    <row r="102" spans="1:10">
      <c r="A102" s="113"/>
      <c r="B102" s="89"/>
      <c r="C102" s="67"/>
      <c r="D102" s="90"/>
      <c r="E102" s="90"/>
      <c r="F102" s="91"/>
      <c r="G102" s="91"/>
      <c r="H102" s="90"/>
      <c r="I102" s="113"/>
      <c r="J102" s="49"/>
    </row>
    <row r="103" spans="1:10">
      <c r="A103" s="113"/>
      <c r="B103" s="89"/>
      <c r="C103" s="67"/>
      <c r="D103" s="90"/>
      <c r="E103" s="90"/>
      <c r="F103" s="91"/>
      <c r="G103" s="91"/>
      <c r="H103" s="90"/>
      <c r="I103" s="113"/>
      <c r="J103" s="49"/>
    </row>
    <row r="104" spans="1:10">
      <c r="A104" s="56"/>
      <c r="B104" s="45"/>
      <c r="C104" s="46"/>
      <c r="D104" s="47"/>
      <c r="E104" s="47"/>
      <c r="F104" s="48"/>
      <c r="G104" s="48"/>
      <c r="H104" s="47"/>
      <c r="I104" s="113"/>
      <c r="J104" s="49"/>
    </row>
    <row r="105" spans="1:10">
      <c r="A105" s="56"/>
      <c r="B105" s="45"/>
      <c r="C105" s="46"/>
      <c r="D105" s="47"/>
      <c r="E105" s="47"/>
      <c r="F105" s="48"/>
      <c r="G105" s="48"/>
      <c r="H105" s="47"/>
      <c r="I105" s="113"/>
      <c r="J105" s="49"/>
    </row>
    <row r="106" spans="1:10">
      <c r="A106" s="56"/>
      <c r="B106" s="45"/>
      <c r="C106" s="46"/>
      <c r="D106" s="47"/>
      <c r="E106" s="47"/>
      <c r="F106" s="48"/>
      <c r="G106" s="48"/>
      <c r="H106" s="47"/>
      <c r="I106" s="113"/>
      <c r="J106" s="49"/>
    </row>
  </sheetData>
  <sheetProtection algorithmName="SHA-512" hashValue="/ayL/D8wbHHduJJtspYKEr94wvZ6ERoDkbibPL/M9z/YN6d2KYT1jPm4cUWi8njXhWPj5S4MMiQcfEUtOcFUmA==" saltValue="TIL2705rkyNe04gIGpddNg==" spinCount="100000" sheet="1" objects="1" scenarios="1" selectLockedCells="1"/>
  <mergeCells count="95">
    <mergeCell ref="F85:G85"/>
    <mergeCell ref="F86:G86"/>
    <mergeCell ref="F36:G36"/>
    <mergeCell ref="F48:G48"/>
    <mergeCell ref="I9:I12"/>
    <mergeCell ref="F12:G12"/>
    <mergeCell ref="A30:J30"/>
    <mergeCell ref="A9:B11"/>
    <mergeCell ref="H9:H11"/>
    <mergeCell ref="J9:J12"/>
    <mergeCell ref="F84:G84"/>
    <mergeCell ref="F83:G83"/>
    <mergeCell ref="F82:G82"/>
    <mergeCell ref="A35:J35"/>
    <mergeCell ref="F55:G55"/>
    <mergeCell ref="F53:G53"/>
    <mergeCell ref="C4:H5"/>
    <mergeCell ref="F41:G41"/>
    <mergeCell ref="F40:G40"/>
    <mergeCell ref="F39:G39"/>
    <mergeCell ref="A68:J68"/>
    <mergeCell ref="F49:G49"/>
    <mergeCell ref="F33:G33"/>
    <mergeCell ref="F34:G34"/>
    <mergeCell ref="F31:G31"/>
    <mergeCell ref="F32:G32"/>
    <mergeCell ref="F52:G52"/>
    <mergeCell ref="F54:G54"/>
    <mergeCell ref="F43:G43"/>
    <mergeCell ref="F47:G47"/>
    <mergeCell ref="F42:G42"/>
    <mergeCell ref="F57:G57"/>
    <mergeCell ref="F46:G46"/>
    <mergeCell ref="F45:G45"/>
    <mergeCell ref="F44:G44"/>
    <mergeCell ref="F56:G56"/>
    <mergeCell ref="F50:G50"/>
    <mergeCell ref="F38:G38"/>
    <mergeCell ref="F37:G37"/>
    <mergeCell ref="F51:G51"/>
    <mergeCell ref="F81:G81"/>
    <mergeCell ref="F80:G80"/>
    <mergeCell ref="F79:G79"/>
    <mergeCell ref="F78:G78"/>
    <mergeCell ref="F77:G77"/>
    <mergeCell ref="F70:G70"/>
    <mergeCell ref="F69:G69"/>
    <mergeCell ref="F71:G71"/>
    <mergeCell ref="F76:G76"/>
    <mergeCell ref="F75:G75"/>
    <mergeCell ref="F74:G74"/>
    <mergeCell ref="F73:G73"/>
    <mergeCell ref="F72:G72"/>
    <mergeCell ref="F29:G29"/>
    <mergeCell ref="F88:G88"/>
    <mergeCell ref="F89:G89"/>
    <mergeCell ref="A13:J13"/>
    <mergeCell ref="A87:J87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100:G100"/>
    <mergeCell ref="F101:G101"/>
    <mergeCell ref="F15:G15"/>
    <mergeCell ref="F14:G14"/>
    <mergeCell ref="F95:G95"/>
    <mergeCell ref="F96:G96"/>
    <mergeCell ref="F97:G97"/>
    <mergeCell ref="F98:G98"/>
    <mergeCell ref="F99:G99"/>
    <mergeCell ref="F90:G90"/>
    <mergeCell ref="F91:G91"/>
    <mergeCell ref="F92:G92"/>
    <mergeCell ref="F93:G93"/>
    <mergeCell ref="F94:G94"/>
    <mergeCell ref="F27:G27"/>
    <mergeCell ref="F28:G28"/>
    <mergeCell ref="A58:J58"/>
    <mergeCell ref="F59:G59"/>
    <mergeCell ref="F60:G60"/>
    <mergeCell ref="F61:G61"/>
    <mergeCell ref="F62:G62"/>
    <mergeCell ref="A63:J63"/>
    <mergeCell ref="F64:G64"/>
    <mergeCell ref="F65:G65"/>
    <mergeCell ref="F66:G66"/>
    <mergeCell ref="F67:G67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76"/>
  <sheetViews>
    <sheetView workbookViewId="0">
      <selection activeCell="I15" sqref="I15"/>
    </sheetView>
  </sheetViews>
  <sheetFormatPr defaultColWidth="29" defaultRowHeight="12.75"/>
  <cols>
    <col min="1" max="1" width="15.5703125" style="133" customWidth="1"/>
    <col min="2" max="2" width="67.85546875" style="133" customWidth="1"/>
    <col min="3" max="3" width="15.28515625" style="133" customWidth="1"/>
    <col min="4" max="4" width="15.85546875" style="133" customWidth="1"/>
    <col min="5" max="5" width="14.42578125" style="133" customWidth="1"/>
    <col min="6" max="7" width="9.42578125" style="133" customWidth="1"/>
    <col min="8" max="8" width="14.140625" style="133" customWidth="1"/>
    <col min="9" max="9" width="14.28515625" style="133" customWidth="1"/>
    <col min="10" max="10" width="13.7109375" style="133" bestFit="1" customWidth="1"/>
    <col min="11" max="16384" width="29" style="133"/>
  </cols>
  <sheetData>
    <row r="1" spans="1:10" ht="24" customHeight="1">
      <c r="A1" s="17"/>
      <c r="B1" s="5"/>
      <c r="C1" s="5"/>
      <c r="D1" s="5"/>
      <c r="E1" s="5"/>
      <c r="F1" s="5"/>
      <c r="G1" s="5"/>
      <c r="H1" s="5"/>
      <c r="I1" s="5"/>
      <c r="J1" s="6"/>
    </row>
    <row r="2" spans="1:10">
      <c r="A2" s="17"/>
      <c r="B2" s="5"/>
      <c r="C2" s="5"/>
      <c r="D2" s="5"/>
      <c r="E2" s="5"/>
      <c r="F2" s="5"/>
      <c r="G2" s="5"/>
      <c r="H2" s="5"/>
      <c r="I2" s="7"/>
      <c r="J2" s="6"/>
    </row>
    <row r="3" spans="1:10">
      <c r="A3" s="17"/>
      <c r="B3" s="5"/>
      <c r="C3" s="5"/>
      <c r="D3" s="5"/>
      <c r="E3" s="5"/>
      <c r="F3" s="5"/>
      <c r="G3" s="5"/>
      <c r="H3" s="5"/>
      <c r="I3" s="5"/>
      <c r="J3" s="6"/>
    </row>
    <row r="4" spans="1:10">
      <c r="A4" s="17"/>
      <c r="B4" s="5"/>
      <c r="C4" s="264"/>
      <c r="D4" s="264"/>
      <c r="E4" s="264"/>
      <c r="F4" s="264"/>
      <c r="G4" s="264"/>
      <c r="H4" s="264"/>
      <c r="I4" s="5"/>
      <c r="J4" s="6"/>
    </row>
    <row r="5" spans="1:10">
      <c r="A5" s="17"/>
      <c r="B5" s="5"/>
      <c r="C5" s="264"/>
      <c r="D5" s="264"/>
      <c r="E5" s="264"/>
      <c r="F5" s="264"/>
      <c r="G5" s="264"/>
      <c r="H5" s="264"/>
      <c r="I5" s="5"/>
      <c r="J5" s="6"/>
    </row>
    <row r="6" spans="1:10">
      <c r="A6" s="17"/>
      <c r="B6" s="130"/>
      <c r="C6" s="131"/>
      <c r="D6" s="132"/>
      <c r="E6" s="132"/>
      <c r="F6" s="132"/>
      <c r="G6" s="132"/>
      <c r="H6" s="132"/>
      <c r="I6" s="5"/>
      <c r="J6" s="6"/>
    </row>
    <row r="7" spans="1:10" ht="34.5" customHeight="1">
      <c r="A7" s="17"/>
      <c r="B7" s="5"/>
      <c r="C7" s="5"/>
      <c r="D7" s="5"/>
      <c r="E7" s="5"/>
      <c r="F7" s="5"/>
      <c r="G7" s="5"/>
      <c r="H7" s="5"/>
      <c r="I7" s="5"/>
      <c r="J7" s="6"/>
    </row>
    <row r="8" spans="1:10" ht="12.95" customHeight="1">
      <c r="A8" s="300" t="s">
        <v>401</v>
      </c>
      <c r="B8" s="301"/>
      <c r="C8" s="77" t="s">
        <v>65</v>
      </c>
      <c r="D8" s="27">
        <f>(1-(1-C10)*(1-D10)*(1-F10)*(1-G10))</f>
        <v>0</v>
      </c>
      <c r="E8" s="75"/>
      <c r="F8" s="75"/>
      <c r="G8" s="76"/>
      <c r="H8" s="306" t="s">
        <v>3</v>
      </c>
      <c r="I8" s="306" t="s">
        <v>58</v>
      </c>
      <c r="J8" s="306" t="s">
        <v>4</v>
      </c>
    </row>
    <row r="9" spans="1:10" ht="27" customHeight="1">
      <c r="A9" s="302"/>
      <c r="B9" s="303"/>
      <c r="C9" s="77" t="s">
        <v>57</v>
      </c>
      <c r="D9" s="77" t="s">
        <v>64</v>
      </c>
      <c r="E9" s="77" t="s">
        <v>0</v>
      </c>
      <c r="F9" s="77" t="s">
        <v>1</v>
      </c>
      <c r="G9" s="78" t="s">
        <v>2</v>
      </c>
      <c r="H9" s="307"/>
      <c r="I9" s="307"/>
      <c r="J9" s="307"/>
    </row>
    <row r="10" spans="1:10" ht="12.95" customHeight="1">
      <c r="A10" s="304"/>
      <c r="B10" s="305"/>
      <c r="C10" s="14">
        <v>0</v>
      </c>
      <c r="D10" s="14">
        <v>0</v>
      </c>
      <c r="E10" s="15">
        <v>0</v>
      </c>
      <c r="F10" s="14">
        <v>0</v>
      </c>
      <c r="G10" s="14">
        <v>0</v>
      </c>
      <c r="H10" s="307"/>
      <c r="I10" s="307"/>
      <c r="J10" s="307"/>
    </row>
    <row r="11" spans="1:10" ht="12.75" customHeight="1">
      <c r="A11" s="79" t="s">
        <v>5</v>
      </c>
      <c r="B11" s="80" t="s">
        <v>62</v>
      </c>
      <c r="C11" s="81" t="s">
        <v>61</v>
      </c>
      <c r="D11" s="81" t="s">
        <v>60</v>
      </c>
      <c r="E11" s="81" t="s">
        <v>6</v>
      </c>
      <c r="F11" s="275" t="s">
        <v>59</v>
      </c>
      <c r="G11" s="275"/>
      <c r="H11" s="23">
        <v>0</v>
      </c>
      <c r="I11" s="307"/>
      <c r="J11" s="307"/>
    </row>
    <row r="12" spans="1:10">
      <c r="A12" s="281" t="s">
        <v>336</v>
      </c>
      <c r="B12" s="282"/>
      <c r="C12" s="282"/>
      <c r="D12" s="282"/>
      <c r="E12" s="282"/>
      <c r="F12" s="282"/>
      <c r="G12" s="282"/>
      <c r="H12" s="282"/>
      <c r="I12" s="282"/>
      <c r="J12" s="283"/>
    </row>
    <row r="13" spans="1:10">
      <c r="A13" s="125" t="s">
        <v>37</v>
      </c>
      <c r="B13" s="121" t="s">
        <v>400</v>
      </c>
      <c r="C13" s="338">
        <v>3600.5544907856447</v>
      </c>
      <c r="D13" s="365">
        <f>C13*(1-$D$10)*(1-$C$10)</f>
        <v>3600.5544907856447</v>
      </c>
      <c r="E13" s="365">
        <f>+D13*$E$10</f>
        <v>0</v>
      </c>
      <c r="F13" s="366">
        <f>(D13*(1-$F$10))*(1-$G$10)+E13</f>
        <v>3600.5544907856447</v>
      </c>
      <c r="G13" s="366"/>
      <c r="H13" s="365">
        <f>IF($H$11=0,F13,(F13/(1-$H$11)))</f>
        <v>3600.5544907856447</v>
      </c>
      <c r="I13" s="234"/>
      <c r="J13" s="33">
        <f>IF(I13=0,0,((I13-H13)/(H13))*1)</f>
        <v>0</v>
      </c>
    </row>
    <row r="14" spans="1:10">
      <c r="A14" s="97" t="s">
        <v>36</v>
      </c>
      <c r="B14" s="29" t="s">
        <v>218</v>
      </c>
      <c r="C14" s="338">
        <v>2272.0366440349176</v>
      </c>
      <c r="D14" s="367">
        <f t="shared" ref="D14:D71" si="0">C14*(1-$D$10)*(1-$C$10)</f>
        <v>2272.0366440349176</v>
      </c>
      <c r="E14" s="367">
        <f t="shared" ref="E14:E71" si="1">+D14*$E$10</f>
        <v>0</v>
      </c>
      <c r="F14" s="368">
        <f t="shared" ref="F14:F17" si="2">(D14*(1-$F$10))*(1-$G$10)+E14</f>
        <v>2272.0366440349176</v>
      </c>
      <c r="G14" s="368"/>
      <c r="H14" s="367">
        <f t="shared" ref="H14:H17" si="3">IF($H$11=0,F14,(F14/(1-$H$11)))</f>
        <v>2272.0366440349176</v>
      </c>
      <c r="I14" s="235"/>
      <c r="J14" s="33">
        <f t="shared" ref="J14:J71" si="4">IF(I14=0,0,((I14-H14)/(H14))*1)</f>
        <v>0</v>
      </c>
    </row>
    <row r="15" spans="1:10">
      <c r="A15" s="97" t="s">
        <v>35</v>
      </c>
      <c r="B15" s="29" t="s">
        <v>219</v>
      </c>
      <c r="C15" s="338">
        <v>1397.655</v>
      </c>
      <c r="D15" s="367">
        <f t="shared" si="0"/>
        <v>1397.655</v>
      </c>
      <c r="E15" s="367">
        <f t="shared" si="1"/>
        <v>0</v>
      </c>
      <c r="F15" s="368">
        <f t="shared" si="2"/>
        <v>1397.655</v>
      </c>
      <c r="G15" s="368"/>
      <c r="H15" s="367">
        <f t="shared" si="3"/>
        <v>1397.655</v>
      </c>
      <c r="I15" s="235"/>
      <c r="J15" s="33">
        <f t="shared" si="4"/>
        <v>0</v>
      </c>
    </row>
    <row r="16" spans="1:10">
      <c r="A16" s="97" t="s">
        <v>34</v>
      </c>
      <c r="B16" s="29" t="s">
        <v>220</v>
      </c>
      <c r="C16" s="338">
        <v>962.1</v>
      </c>
      <c r="D16" s="367">
        <f t="shared" si="0"/>
        <v>962.1</v>
      </c>
      <c r="E16" s="367">
        <f t="shared" si="1"/>
        <v>0</v>
      </c>
      <c r="F16" s="368">
        <f t="shared" si="2"/>
        <v>962.1</v>
      </c>
      <c r="G16" s="368"/>
      <c r="H16" s="367">
        <f t="shared" si="3"/>
        <v>962.1</v>
      </c>
      <c r="I16" s="235"/>
      <c r="J16" s="33">
        <f t="shared" si="4"/>
        <v>0</v>
      </c>
    </row>
    <row r="17" spans="1:10">
      <c r="A17" s="126" t="s">
        <v>33</v>
      </c>
      <c r="B17" s="122" t="s">
        <v>221</v>
      </c>
      <c r="C17" s="338">
        <v>634.04775000000006</v>
      </c>
      <c r="D17" s="369">
        <f t="shared" si="0"/>
        <v>634.04775000000006</v>
      </c>
      <c r="E17" s="369">
        <f t="shared" si="1"/>
        <v>0</v>
      </c>
      <c r="F17" s="370">
        <f t="shared" si="2"/>
        <v>634.04775000000006</v>
      </c>
      <c r="G17" s="370"/>
      <c r="H17" s="369">
        <f t="shared" si="3"/>
        <v>634.04775000000006</v>
      </c>
      <c r="I17" s="236"/>
      <c r="J17" s="33">
        <f t="shared" si="4"/>
        <v>0</v>
      </c>
    </row>
    <row r="18" spans="1:10">
      <c r="A18" s="281" t="s">
        <v>337</v>
      </c>
      <c r="B18" s="282"/>
      <c r="C18" s="282"/>
      <c r="D18" s="282"/>
      <c r="E18" s="282"/>
      <c r="F18" s="282"/>
      <c r="G18" s="282"/>
      <c r="H18" s="282"/>
      <c r="I18" s="282"/>
      <c r="J18" s="283"/>
    </row>
    <row r="19" spans="1:10">
      <c r="A19" s="125" t="s">
        <v>206</v>
      </c>
      <c r="B19" s="121" t="s">
        <v>207</v>
      </c>
      <c r="C19" s="338">
        <v>39952.71</v>
      </c>
      <c r="D19" s="365">
        <f t="shared" si="0"/>
        <v>39952.71</v>
      </c>
      <c r="E19" s="365">
        <f t="shared" si="1"/>
        <v>0</v>
      </c>
      <c r="F19" s="366">
        <f t="shared" ref="F19" si="5">(D19*(1-$F$10))*(1-$G$10)+E19</f>
        <v>39952.71</v>
      </c>
      <c r="G19" s="366"/>
      <c r="H19" s="365">
        <f t="shared" ref="H19" si="6">IF($H$11=0,F19,(F19/(1-$H$11)))</f>
        <v>39952.71</v>
      </c>
      <c r="I19" s="234"/>
      <c r="J19" s="33">
        <f t="shared" si="4"/>
        <v>0</v>
      </c>
    </row>
    <row r="20" spans="1:10">
      <c r="A20" s="97" t="s">
        <v>83</v>
      </c>
      <c r="B20" s="29" t="s">
        <v>402</v>
      </c>
      <c r="C20" s="338">
        <v>31375.38908583899</v>
      </c>
      <c r="D20" s="367">
        <f t="shared" si="0"/>
        <v>31375.38908583899</v>
      </c>
      <c r="E20" s="367">
        <f t="shared" si="1"/>
        <v>0</v>
      </c>
      <c r="F20" s="368">
        <f t="shared" ref="F20:F26" si="7">(D20*(1-$F$10))*(1-$G$10)+E20</f>
        <v>31375.38908583899</v>
      </c>
      <c r="G20" s="368"/>
      <c r="H20" s="367">
        <f t="shared" ref="H20:H26" si="8">IF($H$11=0,F20,(F20/(1-$H$11)))</f>
        <v>31375.38908583899</v>
      </c>
      <c r="I20" s="235"/>
      <c r="J20" s="33">
        <f t="shared" si="4"/>
        <v>0</v>
      </c>
    </row>
    <row r="21" spans="1:10">
      <c r="A21" s="97" t="s">
        <v>208</v>
      </c>
      <c r="B21" s="29" t="s">
        <v>403</v>
      </c>
      <c r="C21" s="338">
        <v>25030.7465625</v>
      </c>
      <c r="D21" s="367">
        <f t="shared" si="0"/>
        <v>25030.7465625</v>
      </c>
      <c r="E21" s="367">
        <f t="shared" si="1"/>
        <v>0</v>
      </c>
      <c r="F21" s="368">
        <f t="shared" si="7"/>
        <v>25030.7465625</v>
      </c>
      <c r="G21" s="368"/>
      <c r="H21" s="367">
        <f t="shared" si="8"/>
        <v>25030.7465625</v>
      </c>
      <c r="I21" s="235"/>
      <c r="J21" s="33">
        <f t="shared" si="4"/>
        <v>0</v>
      </c>
    </row>
    <row r="22" spans="1:10">
      <c r="A22" s="97" t="s">
        <v>209</v>
      </c>
      <c r="B22" s="29" t="s">
        <v>404</v>
      </c>
      <c r="C22" s="338">
        <v>20152.8</v>
      </c>
      <c r="D22" s="367">
        <f t="shared" si="0"/>
        <v>20152.8</v>
      </c>
      <c r="E22" s="367">
        <f t="shared" si="1"/>
        <v>0</v>
      </c>
      <c r="F22" s="368">
        <f t="shared" si="7"/>
        <v>20152.8</v>
      </c>
      <c r="G22" s="368"/>
      <c r="H22" s="367">
        <f t="shared" si="8"/>
        <v>20152.8</v>
      </c>
      <c r="I22" s="235"/>
      <c r="J22" s="33">
        <f t="shared" si="4"/>
        <v>0</v>
      </c>
    </row>
    <row r="23" spans="1:10">
      <c r="A23" s="127" t="s">
        <v>210</v>
      </c>
      <c r="B23" s="29" t="s">
        <v>211</v>
      </c>
      <c r="C23" s="338">
        <v>13693.451555498552</v>
      </c>
      <c r="D23" s="367">
        <f t="shared" si="0"/>
        <v>13693.451555498552</v>
      </c>
      <c r="E23" s="367">
        <f t="shared" si="1"/>
        <v>0</v>
      </c>
      <c r="F23" s="368">
        <f t="shared" si="7"/>
        <v>13693.451555498552</v>
      </c>
      <c r="G23" s="368"/>
      <c r="H23" s="367">
        <f t="shared" si="8"/>
        <v>13693.451555498552</v>
      </c>
      <c r="I23" s="235"/>
      <c r="J23" s="33">
        <f t="shared" si="4"/>
        <v>0</v>
      </c>
    </row>
    <row r="24" spans="1:10">
      <c r="A24" s="97" t="s">
        <v>212</v>
      </c>
      <c r="B24" s="29" t="s">
        <v>213</v>
      </c>
      <c r="C24" s="338">
        <v>12756.564450000002</v>
      </c>
      <c r="D24" s="367">
        <f t="shared" si="0"/>
        <v>12756.564450000002</v>
      </c>
      <c r="E24" s="367">
        <f t="shared" si="1"/>
        <v>0</v>
      </c>
      <c r="F24" s="368">
        <f t="shared" si="7"/>
        <v>12756.564450000002</v>
      </c>
      <c r="G24" s="368"/>
      <c r="H24" s="367">
        <f t="shared" si="8"/>
        <v>12756.564450000002</v>
      </c>
      <c r="I24" s="235"/>
      <c r="J24" s="33">
        <f t="shared" si="4"/>
        <v>0</v>
      </c>
    </row>
    <row r="25" spans="1:10">
      <c r="A25" s="97" t="s">
        <v>214</v>
      </c>
      <c r="B25" s="29" t="s">
        <v>215</v>
      </c>
      <c r="C25" s="338">
        <v>8807.9055750000007</v>
      </c>
      <c r="D25" s="367">
        <f t="shared" si="0"/>
        <v>8807.9055750000007</v>
      </c>
      <c r="E25" s="367">
        <f t="shared" si="1"/>
        <v>0</v>
      </c>
      <c r="F25" s="368">
        <f t="shared" si="7"/>
        <v>8807.9055750000007</v>
      </c>
      <c r="G25" s="368"/>
      <c r="H25" s="367">
        <f t="shared" si="8"/>
        <v>8807.9055750000007</v>
      </c>
      <c r="I25" s="235"/>
      <c r="J25" s="33">
        <f t="shared" si="4"/>
        <v>0</v>
      </c>
    </row>
    <row r="26" spans="1:10">
      <c r="A26" s="126" t="s">
        <v>216</v>
      </c>
      <c r="B26" s="122" t="s">
        <v>217</v>
      </c>
      <c r="C26" s="338">
        <v>6459.0749999999998</v>
      </c>
      <c r="D26" s="369">
        <f t="shared" si="0"/>
        <v>6459.0749999999998</v>
      </c>
      <c r="E26" s="369">
        <f t="shared" si="1"/>
        <v>0</v>
      </c>
      <c r="F26" s="370">
        <f t="shared" si="7"/>
        <v>6459.0749999999998</v>
      </c>
      <c r="G26" s="370"/>
      <c r="H26" s="369">
        <f t="shared" si="8"/>
        <v>6459.0749999999998</v>
      </c>
      <c r="I26" s="236"/>
      <c r="J26" s="33">
        <f t="shared" si="4"/>
        <v>0</v>
      </c>
    </row>
    <row r="27" spans="1:10">
      <c r="A27" s="281" t="s">
        <v>338</v>
      </c>
      <c r="B27" s="282"/>
      <c r="C27" s="282"/>
      <c r="D27" s="282"/>
      <c r="E27" s="282"/>
      <c r="F27" s="282"/>
      <c r="G27" s="282"/>
      <c r="H27" s="282"/>
      <c r="I27" s="282"/>
      <c r="J27" s="283"/>
    </row>
    <row r="28" spans="1:10">
      <c r="A28" s="128" t="s">
        <v>95</v>
      </c>
      <c r="B28" s="123" t="s">
        <v>205</v>
      </c>
      <c r="C28" s="338">
        <v>12618</v>
      </c>
      <c r="D28" s="365">
        <f t="shared" si="0"/>
        <v>12618</v>
      </c>
      <c r="E28" s="365">
        <f t="shared" si="1"/>
        <v>0</v>
      </c>
      <c r="F28" s="366">
        <f t="shared" ref="F28" si="9">(D28*(1-$F$10))*(1-$G$10)+E28</f>
        <v>12618</v>
      </c>
      <c r="G28" s="366"/>
      <c r="H28" s="365">
        <f t="shared" ref="H28" si="10">IF($H$11=0,F28,(F28/(1-$H$11)))</f>
        <v>12618</v>
      </c>
      <c r="I28" s="234"/>
      <c r="J28" s="33">
        <f t="shared" si="4"/>
        <v>0</v>
      </c>
    </row>
    <row r="29" spans="1:10">
      <c r="A29" s="129" t="s">
        <v>94</v>
      </c>
      <c r="B29" s="124" t="s">
        <v>204</v>
      </c>
      <c r="C29" s="338">
        <v>8544.3143625000012</v>
      </c>
      <c r="D29" s="369">
        <f t="shared" si="0"/>
        <v>8544.3143625000012</v>
      </c>
      <c r="E29" s="369">
        <f t="shared" si="1"/>
        <v>0</v>
      </c>
      <c r="F29" s="370">
        <f t="shared" ref="F29" si="11">(D29*(1-$F$10))*(1-$G$10)+E29</f>
        <v>8544.3143625000012</v>
      </c>
      <c r="G29" s="370"/>
      <c r="H29" s="369">
        <f t="shared" ref="H29" si="12">IF($H$11=0,F29,(F29/(1-$H$11)))</f>
        <v>8544.3143625000012</v>
      </c>
      <c r="I29" s="236"/>
      <c r="J29" s="33">
        <f t="shared" si="4"/>
        <v>0</v>
      </c>
    </row>
    <row r="30" spans="1:10">
      <c r="A30" s="281" t="s">
        <v>339</v>
      </c>
      <c r="B30" s="282"/>
      <c r="C30" s="282"/>
      <c r="D30" s="282"/>
      <c r="E30" s="282"/>
      <c r="F30" s="282"/>
      <c r="G30" s="282"/>
      <c r="H30" s="282"/>
      <c r="I30" s="282"/>
      <c r="J30" s="283"/>
    </row>
    <row r="31" spans="1:10">
      <c r="A31" s="128" t="s">
        <v>97</v>
      </c>
      <c r="B31" s="121" t="s">
        <v>445</v>
      </c>
      <c r="C31" s="338">
        <v>4910.2979624999998</v>
      </c>
      <c r="D31" s="365">
        <f t="shared" si="0"/>
        <v>4910.2979624999998</v>
      </c>
      <c r="E31" s="365">
        <f t="shared" si="1"/>
        <v>0</v>
      </c>
      <c r="F31" s="366">
        <f t="shared" ref="F31" si="13">(D31*(1-$F$10))*(1-$G$10)+E31</f>
        <v>4910.2979624999998</v>
      </c>
      <c r="G31" s="366"/>
      <c r="H31" s="365">
        <f t="shared" ref="H31" si="14">IF($H$11=0,F31,(F31/(1-$H$11)))</f>
        <v>4910.2979624999998</v>
      </c>
      <c r="I31" s="234"/>
      <c r="J31" s="33">
        <f t="shared" si="4"/>
        <v>0</v>
      </c>
    </row>
    <row r="32" spans="1:10">
      <c r="A32" s="127" t="s">
        <v>96</v>
      </c>
      <c r="B32" s="29" t="s">
        <v>446</v>
      </c>
      <c r="C32" s="338">
        <v>3122.2799999999997</v>
      </c>
      <c r="D32" s="367">
        <f t="shared" si="0"/>
        <v>3122.2799999999997</v>
      </c>
      <c r="E32" s="367">
        <f t="shared" si="1"/>
        <v>0</v>
      </c>
      <c r="F32" s="368">
        <f t="shared" ref="F32:F37" si="15">(D32*(1-$F$10))*(1-$G$10)+E32</f>
        <v>3122.2799999999997</v>
      </c>
      <c r="G32" s="368"/>
      <c r="H32" s="367">
        <f t="shared" ref="H32:H37" si="16">IF($H$11=0,F32,(F32/(1-$H$11)))</f>
        <v>3122.2799999999997</v>
      </c>
      <c r="I32" s="235"/>
      <c r="J32" s="33">
        <f t="shared" si="4"/>
        <v>0</v>
      </c>
    </row>
    <row r="33" spans="1:10">
      <c r="A33" s="127" t="s">
        <v>102</v>
      </c>
      <c r="B33" s="29" t="s">
        <v>447</v>
      </c>
      <c r="C33" s="338">
        <v>1957.0950000000003</v>
      </c>
      <c r="D33" s="367">
        <f t="shared" si="0"/>
        <v>1957.0950000000003</v>
      </c>
      <c r="E33" s="367">
        <f t="shared" si="1"/>
        <v>0</v>
      </c>
      <c r="F33" s="368">
        <f t="shared" si="15"/>
        <v>1957.0950000000003</v>
      </c>
      <c r="G33" s="368"/>
      <c r="H33" s="367">
        <f t="shared" si="16"/>
        <v>1957.0950000000003</v>
      </c>
      <c r="I33" s="235"/>
      <c r="J33" s="33">
        <f t="shared" si="4"/>
        <v>0</v>
      </c>
    </row>
    <row r="34" spans="1:10">
      <c r="A34" s="127" t="s">
        <v>101</v>
      </c>
      <c r="B34" s="29" t="s">
        <v>448</v>
      </c>
      <c r="C34" s="338">
        <v>1346.48325</v>
      </c>
      <c r="D34" s="367">
        <f t="shared" si="0"/>
        <v>1346.48325</v>
      </c>
      <c r="E34" s="367">
        <f t="shared" si="1"/>
        <v>0</v>
      </c>
      <c r="F34" s="368">
        <f t="shared" si="15"/>
        <v>1346.48325</v>
      </c>
      <c r="G34" s="368"/>
      <c r="H34" s="367">
        <f t="shared" si="16"/>
        <v>1346.48325</v>
      </c>
      <c r="I34" s="235"/>
      <c r="J34" s="33">
        <f t="shared" si="4"/>
        <v>0</v>
      </c>
    </row>
    <row r="35" spans="1:10">
      <c r="A35" s="127" t="s">
        <v>98</v>
      </c>
      <c r="B35" s="29" t="s">
        <v>449</v>
      </c>
      <c r="C35" s="338">
        <v>889.245</v>
      </c>
      <c r="D35" s="367">
        <f t="shared" si="0"/>
        <v>889.245</v>
      </c>
      <c r="E35" s="367">
        <f t="shared" si="1"/>
        <v>0</v>
      </c>
      <c r="F35" s="368">
        <f t="shared" si="15"/>
        <v>889.245</v>
      </c>
      <c r="G35" s="368"/>
      <c r="H35" s="367">
        <f t="shared" si="16"/>
        <v>889.245</v>
      </c>
      <c r="I35" s="235"/>
      <c r="J35" s="33">
        <f t="shared" si="4"/>
        <v>0</v>
      </c>
    </row>
    <row r="36" spans="1:10">
      <c r="A36" s="127" t="s">
        <v>99</v>
      </c>
      <c r="B36" s="29" t="s">
        <v>450</v>
      </c>
      <c r="C36" s="338">
        <v>516.6</v>
      </c>
      <c r="D36" s="367">
        <f t="shared" si="0"/>
        <v>516.6</v>
      </c>
      <c r="E36" s="367">
        <f t="shared" si="1"/>
        <v>0</v>
      </c>
      <c r="F36" s="368">
        <f t="shared" si="15"/>
        <v>516.6</v>
      </c>
      <c r="G36" s="368"/>
      <c r="H36" s="367">
        <f t="shared" si="16"/>
        <v>516.6</v>
      </c>
      <c r="I36" s="235"/>
      <c r="J36" s="33">
        <f t="shared" si="4"/>
        <v>0</v>
      </c>
    </row>
    <row r="37" spans="1:10">
      <c r="A37" s="129" t="s">
        <v>100</v>
      </c>
      <c r="B37" s="122" t="s">
        <v>451</v>
      </c>
      <c r="C37" s="338">
        <v>377.154225</v>
      </c>
      <c r="D37" s="369">
        <f t="shared" si="0"/>
        <v>377.154225</v>
      </c>
      <c r="E37" s="369">
        <f t="shared" si="1"/>
        <v>0</v>
      </c>
      <c r="F37" s="370">
        <f t="shared" si="15"/>
        <v>377.154225</v>
      </c>
      <c r="G37" s="370"/>
      <c r="H37" s="369">
        <f t="shared" si="16"/>
        <v>377.154225</v>
      </c>
      <c r="I37" s="236"/>
      <c r="J37" s="33">
        <f t="shared" si="4"/>
        <v>0</v>
      </c>
    </row>
    <row r="38" spans="1:10">
      <c r="A38" s="297" t="s">
        <v>340</v>
      </c>
      <c r="B38" s="298"/>
      <c r="C38" s="298"/>
      <c r="D38" s="298"/>
      <c r="E38" s="298"/>
      <c r="F38" s="298"/>
      <c r="G38" s="298"/>
      <c r="H38" s="298"/>
      <c r="I38" s="298"/>
      <c r="J38" s="299"/>
    </row>
    <row r="39" spans="1:10">
      <c r="A39" s="125" t="s">
        <v>93</v>
      </c>
      <c r="B39" s="121" t="s">
        <v>244</v>
      </c>
      <c r="C39" s="371">
        <v>100125</v>
      </c>
      <c r="D39" s="365">
        <f t="shared" si="0"/>
        <v>100125</v>
      </c>
      <c r="E39" s="365">
        <f t="shared" si="1"/>
        <v>0</v>
      </c>
      <c r="F39" s="366">
        <f t="shared" ref="F39" si="17">(D39*(1-$F$10))*(1-$G$10)+E39</f>
        <v>100125</v>
      </c>
      <c r="G39" s="366"/>
      <c r="H39" s="365">
        <f t="shared" ref="H39" si="18">IF($H$11=0,F39,(F39/(1-$H$11)))</f>
        <v>100125</v>
      </c>
      <c r="I39" s="234"/>
      <c r="J39" s="33">
        <f t="shared" si="4"/>
        <v>0</v>
      </c>
    </row>
    <row r="40" spans="1:10">
      <c r="A40" s="97" t="s">
        <v>92</v>
      </c>
      <c r="B40" s="29" t="s">
        <v>243</v>
      </c>
      <c r="C40" s="372">
        <v>78133.5</v>
      </c>
      <c r="D40" s="367">
        <f t="shared" si="0"/>
        <v>78133.5</v>
      </c>
      <c r="E40" s="367">
        <f t="shared" si="1"/>
        <v>0</v>
      </c>
      <c r="F40" s="368">
        <f t="shared" ref="F40:F46" si="19">(D40*(1-$F$10))*(1-$G$10)+E40</f>
        <v>78133.5</v>
      </c>
      <c r="G40" s="368"/>
      <c r="H40" s="367">
        <f t="shared" ref="H40:H46" si="20">IF($H$11=0,F40,(F40/(1-$H$11)))</f>
        <v>78133.5</v>
      </c>
      <c r="I40" s="235"/>
      <c r="J40" s="33">
        <f t="shared" si="4"/>
        <v>0</v>
      </c>
    </row>
    <row r="41" spans="1:10">
      <c r="A41" s="97" t="s">
        <v>91</v>
      </c>
      <c r="B41" s="29" t="s">
        <v>407</v>
      </c>
      <c r="C41" s="372">
        <v>67964.400000000009</v>
      </c>
      <c r="D41" s="367">
        <f t="shared" si="0"/>
        <v>67964.400000000009</v>
      </c>
      <c r="E41" s="367">
        <f t="shared" si="1"/>
        <v>0</v>
      </c>
      <c r="F41" s="368">
        <f t="shared" si="19"/>
        <v>67964.400000000009</v>
      </c>
      <c r="G41" s="368"/>
      <c r="H41" s="367">
        <f t="shared" si="20"/>
        <v>67964.400000000009</v>
      </c>
      <c r="I41" s="235"/>
      <c r="J41" s="33">
        <f t="shared" si="4"/>
        <v>0</v>
      </c>
    </row>
    <row r="42" spans="1:10">
      <c r="A42" s="97" t="s">
        <v>90</v>
      </c>
      <c r="B42" s="29" t="s">
        <v>406</v>
      </c>
      <c r="C42" s="372">
        <v>57746.14250498687</v>
      </c>
      <c r="D42" s="367">
        <f t="shared" si="0"/>
        <v>57746.14250498687</v>
      </c>
      <c r="E42" s="367">
        <f t="shared" si="1"/>
        <v>0</v>
      </c>
      <c r="F42" s="368">
        <f t="shared" si="19"/>
        <v>57746.14250498687</v>
      </c>
      <c r="G42" s="368"/>
      <c r="H42" s="367">
        <f t="shared" si="20"/>
        <v>57746.14250498687</v>
      </c>
      <c r="I42" s="235"/>
      <c r="J42" s="33">
        <f t="shared" si="4"/>
        <v>0</v>
      </c>
    </row>
    <row r="43" spans="1:10">
      <c r="A43" s="97" t="s">
        <v>89</v>
      </c>
      <c r="B43" s="29" t="s">
        <v>405</v>
      </c>
      <c r="C43" s="372">
        <v>48496.21875</v>
      </c>
      <c r="D43" s="367">
        <f t="shared" si="0"/>
        <v>48496.21875</v>
      </c>
      <c r="E43" s="367">
        <f t="shared" si="1"/>
        <v>0</v>
      </c>
      <c r="F43" s="368">
        <f t="shared" si="19"/>
        <v>48496.21875</v>
      </c>
      <c r="G43" s="368"/>
      <c r="H43" s="367">
        <f t="shared" si="20"/>
        <v>48496.21875</v>
      </c>
      <c r="I43" s="235"/>
      <c r="J43" s="33">
        <f t="shared" si="4"/>
        <v>0</v>
      </c>
    </row>
    <row r="44" spans="1:10">
      <c r="A44" s="97" t="s">
        <v>88</v>
      </c>
      <c r="B44" s="29" t="s">
        <v>242</v>
      </c>
      <c r="C44" s="372">
        <v>38084.539499999999</v>
      </c>
      <c r="D44" s="367">
        <f t="shared" si="0"/>
        <v>38084.539499999999</v>
      </c>
      <c r="E44" s="367">
        <f t="shared" si="1"/>
        <v>0</v>
      </c>
      <c r="F44" s="368">
        <f t="shared" si="19"/>
        <v>38084.539499999999</v>
      </c>
      <c r="G44" s="368"/>
      <c r="H44" s="367">
        <f t="shared" si="20"/>
        <v>38084.539499999999</v>
      </c>
      <c r="I44" s="235"/>
      <c r="J44" s="33">
        <f t="shared" si="4"/>
        <v>0</v>
      </c>
    </row>
    <row r="45" spans="1:10">
      <c r="A45" s="97" t="s">
        <v>87</v>
      </c>
      <c r="B45" s="29" t="s">
        <v>241</v>
      </c>
      <c r="C45" s="372">
        <v>24280.357499999998</v>
      </c>
      <c r="D45" s="367">
        <f t="shared" si="0"/>
        <v>24280.357499999998</v>
      </c>
      <c r="E45" s="367">
        <f t="shared" si="1"/>
        <v>0</v>
      </c>
      <c r="F45" s="368">
        <f t="shared" si="19"/>
        <v>24280.357499999998</v>
      </c>
      <c r="G45" s="368"/>
      <c r="H45" s="367">
        <f t="shared" si="20"/>
        <v>24280.357499999998</v>
      </c>
      <c r="I45" s="235"/>
      <c r="J45" s="33">
        <f t="shared" si="4"/>
        <v>0</v>
      </c>
    </row>
    <row r="46" spans="1:10">
      <c r="A46" s="126" t="s">
        <v>86</v>
      </c>
      <c r="B46" s="122" t="s">
        <v>240</v>
      </c>
      <c r="C46" s="373">
        <v>19428.255000000001</v>
      </c>
      <c r="D46" s="369">
        <f t="shared" si="0"/>
        <v>19428.255000000001</v>
      </c>
      <c r="E46" s="369">
        <f t="shared" si="1"/>
        <v>0</v>
      </c>
      <c r="F46" s="370">
        <f t="shared" si="19"/>
        <v>19428.255000000001</v>
      </c>
      <c r="G46" s="370"/>
      <c r="H46" s="369">
        <f t="shared" si="20"/>
        <v>19428.255000000001</v>
      </c>
      <c r="I46" s="236"/>
      <c r="J46" s="33">
        <f t="shared" si="4"/>
        <v>0</v>
      </c>
    </row>
    <row r="47" spans="1:10">
      <c r="A47" s="281" t="s">
        <v>341</v>
      </c>
      <c r="B47" s="282"/>
      <c r="C47" s="282"/>
      <c r="D47" s="282"/>
      <c r="E47" s="282"/>
      <c r="F47" s="282"/>
      <c r="G47" s="282"/>
      <c r="H47" s="282"/>
      <c r="I47" s="282"/>
      <c r="J47" s="283"/>
    </row>
    <row r="48" spans="1:10">
      <c r="A48" s="125" t="s">
        <v>223</v>
      </c>
      <c r="B48" s="119" t="s">
        <v>408</v>
      </c>
      <c r="C48" s="371">
        <v>3980.3400000000006</v>
      </c>
      <c r="D48" s="365">
        <f t="shared" si="0"/>
        <v>3980.3400000000006</v>
      </c>
      <c r="E48" s="365">
        <f t="shared" si="1"/>
        <v>0</v>
      </c>
      <c r="F48" s="366">
        <f t="shared" ref="F48" si="21">(D48*(1-$F$10))*(1-$G$10)+E48</f>
        <v>3980.3400000000006</v>
      </c>
      <c r="G48" s="366"/>
      <c r="H48" s="365">
        <f t="shared" ref="H48" si="22">IF($H$11=0,F48,(F48/(1-$H$11)))</f>
        <v>3980.3400000000006</v>
      </c>
      <c r="I48" s="234"/>
      <c r="J48" s="33">
        <f t="shared" si="4"/>
        <v>0</v>
      </c>
    </row>
    <row r="49" spans="1:10">
      <c r="A49" s="97" t="s">
        <v>222</v>
      </c>
      <c r="B49" s="32" t="s">
        <v>409</v>
      </c>
      <c r="C49" s="372">
        <v>3314.1646125000002</v>
      </c>
      <c r="D49" s="367">
        <f t="shared" si="0"/>
        <v>3314.1646125000002</v>
      </c>
      <c r="E49" s="367">
        <f t="shared" si="1"/>
        <v>0</v>
      </c>
      <c r="F49" s="368">
        <f t="shared" ref="F49:F56" si="23">(D49*(1-$F$10))*(1-$G$10)+E49</f>
        <v>3314.1646125000002</v>
      </c>
      <c r="G49" s="368"/>
      <c r="H49" s="367">
        <f t="shared" ref="H49:H56" si="24">IF($H$11=0,F49,(F49/(1-$H$11)))</f>
        <v>3314.1646125000002</v>
      </c>
      <c r="I49" s="235"/>
      <c r="J49" s="33">
        <f t="shared" si="4"/>
        <v>0</v>
      </c>
    </row>
    <row r="50" spans="1:10" ht="13.5" thickBot="1">
      <c r="A50" s="183" t="s">
        <v>79</v>
      </c>
      <c r="B50" s="184" t="s">
        <v>410</v>
      </c>
      <c r="C50" s="374">
        <v>2694.9510000000005</v>
      </c>
      <c r="D50" s="375">
        <f t="shared" si="0"/>
        <v>2694.9510000000005</v>
      </c>
      <c r="E50" s="375">
        <f t="shared" si="1"/>
        <v>0</v>
      </c>
      <c r="F50" s="376">
        <f t="shared" si="23"/>
        <v>2694.9510000000005</v>
      </c>
      <c r="G50" s="376"/>
      <c r="H50" s="375">
        <f t="shared" si="24"/>
        <v>2694.9510000000005</v>
      </c>
      <c r="I50" s="237"/>
      <c r="J50" s="185">
        <f t="shared" si="4"/>
        <v>0</v>
      </c>
    </row>
    <row r="51" spans="1:10" ht="13.5" thickTop="1">
      <c r="A51" s="96" t="s">
        <v>82</v>
      </c>
      <c r="B51" s="31" t="s">
        <v>415</v>
      </c>
      <c r="C51" s="377">
        <v>2698.423875</v>
      </c>
      <c r="D51" s="378">
        <f t="shared" si="0"/>
        <v>2698.423875</v>
      </c>
      <c r="E51" s="378">
        <f t="shared" si="1"/>
        <v>0</v>
      </c>
      <c r="F51" s="379">
        <f t="shared" si="23"/>
        <v>2698.423875</v>
      </c>
      <c r="G51" s="379"/>
      <c r="H51" s="378">
        <f t="shared" si="24"/>
        <v>2698.423875</v>
      </c>
      <c r="I51" s="238"/>
      <c r="J51" s="33">
        <f t="shared" si="4"/>
        <v>0</v>
      </c>
    </row>
    <row r="52" spans="1:10">
      <c r="A52" s="97" t="s">
        <v>81</v>
      </c>
      <c r="B52" s="32" t="s">
        <v>411</v>
      </c>
      <c r="C52" s="372">
        <v>2206.6647750000002</v>
      </c>
      <c r="D52" s="367">
        <f t="shared" si="0"/>
        <v>2206.6647750000002</v>
      </c>
      <c r="E52" s="367">
        <f t="shared" si="1"/>
        <v>0</v>
      </c>
      <c r="F52" s="368">
        <f t="shared" si="23"/>
        <v>2206.6647750000002</v>
      </c>
      <c r="G52" s="368"/>
      <c r="H52" s="367">
        <f t="shared" si="24"/>
        <v>2206.6647750000002</v>
      </c>
      <c r="I52" s="235"/>
      <c r="J52" s="33">
        <f t="shared" si="4"/>
        <v>0</v>
      </c>
    </row>
    <row r="53" spans="1:10" ht="13.5" thickBot="1">
      <c r="A53" s="183" t="s">
        <v>80</v>
      </c>
      <c r="B53" s="184" t="s">
        <v>412</v>
      </c>
      <c r="C53" s="374">
        <v>1695.6000000000001</v>
      </c>
      <c r="D53" s="375">
        <f t="shared" si="0"/>
        <v>1695.6000000000001</v>
      </c>
      <c r="E53" s="375">
        <f t="shared" si="1"/>
        <v>0</v>
      </c>
      <c r="F53" s="376">
        <f t="shared" si="23"/>
        <v>1695.6000000000001</v>
      </c>
      <c r="G53" s="376"/>
      <c r="H53" s="375">
        <f t="shared" si="24"/>
        <v>1695.6000000000001</v>
      </c>
      <c r="I53" s="237"/>
      <c r="J53" s="185">
        <f t="shared" si="4"/>
        <v>0</v>
      </c>
    </row>
    <row r="54" spans="1:10" ht="13.5" thickTop="1">
      <c r="A54" s="96" t="s">
        <v>226</v>
      </c>
      <c r="B54" s="31" t="s">
        <v>416</v>
      </c>
      <c r="C54" s="377">
        <v>2157.3000000000002</v>
      </c>
      <c r="D54" s="378">
        <f t="shared" si="0"/>
        <v>2157.3000000000002</v>
      </c>
      <c r="E54" s="378">
        <f t="shared" si="1"/>
        <v>0</v>
      </c>
      <c r="F54" s="379">
        <f t="shared" si="23"/>
        <v>2157.3000000000002</v>
      </c>
      <c r="G54" s="379"/>
      <c r="H54" s="378">
        <f t="shared" si="24"/>
        <v>2157.3000000000002</v>
      </c>
      <c r="I54" s="238"/>
      <c r="J54" s="33">
        <f t="shared" si="4"/>
        <v>0</v>
      </c>
    </row>
    <row r="55" spans="1:10">
      <c r="A55" s="97" t="s">
        <v>225</v>
      </c>
      <c r="B55" s="32" t="s">
        <v>413</v>
      </c>
      <c r="C55" s="372">
        <v>1695.6000000000001</v>
      </c>
      <c r="D55" s="367">
        <f t="shared" si="0"/>
        <v>1695.6000000000001</v>
      </c>
      <c r="E55" s="367">
        <f t="shared" si="1"/>
        <v>0</v>
      </c>
      <c r="F55" s="368">
        <f t="shared" si="23"/>
        <v>1695.6000000000001</v>
      </c>
      <c r="G55" s="368"/>
      <c r="H55" s="367">
        <f t="shared" si="24"/>
        <v>1695.6000000000001</v>
      </c>
      <c r="I55" s="235"/>
      <c r="J55" s="33">
        <f t="shared" si="4"/>
        <v>0</v>
      </c>
    </row>
    <row r="56" spans="1:10">
      <c r="A56" s="126" t="s">
        <v>224</v>
      </c>
      <c r="B56" s="120" t="s">
        <v>414</v>
      </c>
      <c r="C56" s="373">
        <v>1247.2582500000001</v>
      </c>
      <c r="D56" s="369">
        <f>C56*(1-$D$10)*(1-$C$10)</f>
        <v>1247.2582500000001</v>
      </c>
      <c r="E56" s="369">
        <f t="shared" si="1"/>
        <v>0</v>
      </c>
      <c r="F56" s="370">
        <f t="shared" si="23"/>
        <v>1247.2582500000001</v>
      </c>
      <c r="G56" s="370"/>
      <c r="H56" s="369">
        <f t="shared" si="24"/>
        <v>1247.2582500000001</v>
      </c>
      <c r="I56" s="236"/>
      <c r="J56" s="33">
        <f t="shared" si="4"/>
        <v>0</v>
      </c>
    </row>
    <row r="57" spans="1:10">
      <c r="A57" s="297" t="s">
        <v>342</v>
      </c>
      <c r="B57" s="298"/>
      <c r="C57" s="298"/>
      <c r="D57" s="298"/>
      <c r="E57" s="298"/>
      <c r="F57" s="298"/>
      <c r="G57" s="298"/>
      <c r="H57" s="298"/>
      <c r="I57" s="298"/>
      <c r="J57" s="299"/>
    </row>
    <row r="58" spans="1:10" ht="13.5" thickBot="1">
      <c r="A58" s="190" t="s">
        <v>103</v>
      </c>
      <c r="B58" s="186" t="s">
        <v>429</v>
      </c>
      <c r="C58" s="380">
        <v>59727.893400000001</v>
      </c>
      <c r="D58" s="381">
        <f t="shared" si="0"/>
        <v>59727.893400000001</v>
      </c>
      <c r="E58" s="381">
        <f t="shared" si="1"/>
        <v>0</v>
      </c>
      <c r="F58" s="382">
        <f t="shared" ref="F58" si="25">(D58*(1-$F$10))*(1-$G$10)+E58</f>
        <v>59727.893400000001</v>
      </c>
      <c r="G58" s="382"/>
      <c r="H58" s="381">
        <f t="shared" ref="H58" si="26">IF($H$11=0,F58,(F58/(1-$H$11)))</f>
        <v>59727.893400000001</v>
      </c>
      <c r="I58" s="239"/>
      <c r="J58" s="187">
        <f t="shared" si="4"/>
        <v>0</v>
      </c>
    </row>
    <row r="59" spans="1:10" ht="14.25" thickTop="1" thickBot="1">
      <c r="A59" s="188" t="s">
        <v>227</v>
      </c>
      <c r="B59" s="118" t="s">
        <v>430</v>
      </c>
      <c r="C59" s="383">
        <v>35385.619500000001</v>
      </c>
      <c r="D59" s="384">
        <f>C59*(1-$D$10)*(1-$C$10)</f>
        <v>35385.619500000001</v>
      </c>
      <c r="E59" s="384">
        <f>+D59*$E$10</f>
        <v>0</v>
      </c>
      <c r="F59" s="385">
        <f>(D59*(1-$F$10))*(1-$G$10)+E59</f>
        <v>35385.619500000001</v>
      </c>
      <c r="G59" s="385"/>
      <c r="H59" s="384">
        <f>IF($H$11=0,F59,(F59/(1-$H$11)))</f>
        <v>35385.619500000001</v>
      </c>
      <c r="I59" s="240"/>
      <c r="J59" s="189">
        <f>IF(I59=0,0,((I59-H59)/(H59))*1)</f>
        <v>0</v>
      </c>
    </row>
    <row r="60" spans="1:10" ht="13.5" thickTop="1">
      <c r="A60" s="191" t="s">
        <v>230</v>
      </c>
      <c r="B60" s="192" t="s">
        <v>417</v>
      </c>
      <c r="C60" s="386">
        <v>21437.100000000002</v>
      </c>
      <c r="D60" s="387">
        <f>C60*(1-$D$10)*(1-$C$10)</f>
        <v>21437.100000000002</v>
      </c>
      <c r="E60" s="387">
        <f>+D60*$E$10</f>
        <v>0</v>
      </c>
      <c r="F60" s="388">
        <f>(D60*(1-$F$10))*(1-$G$10)+E60</f>
        <v>21437.100000000002</v>
      </c>
      <c r="G60" s="388"/>
      <c r="H60" s="387">
        <f>IF($H$11=0,F60,(F60/(1-$H$11)))</f>
        <v>21437.100000000002</v>
      </c>
      <c r="I60" s="241"/>
      <c r="J60" s="193">
        <f>IF(I60=0,0,((I60-H60)/(H60))*1)</f>
        <v>0</v>
      </c>
    </row>
    <row r="61" spans="1:10">
      <c r="A61" s="97" t="s">
        <v>229</v>
      </c>
      <c r="B61" s="32" t="s">
        <v>418</v>
      </c>
      <c r="C61" s="372">
        <v>16312.441162500001</v>
      </c>
      <c r="D61" s="367">
        <f t="shared" si="0"/>
        <v>16312.441162500001</v>
      </c>
      <c r="E61" s="367">
        <f t="shared" si="1"/>
        <v>0</v>
      </c>
      <c r="F61" s="368">
        <f t="shared" ref="F61:F71" si="27">(D61*(1-$F$10))*(1-$G$10)+E61</f>
        <v>16312.441162500001</v>
      </c>
      <c r="G61" s="368"/>
      <c r="H61" s="367">
        <f t="shared" ref="H61:H71" si="28">IF($H$11=0,F61,(F61/(1-$H$11)))</f>
        <v>16312.441162500001</v>
      </c>
      <c r="I61" s="235"/>
      <c r="J61" s="34">
        <f t="shared" si="4"/>
        <v>0</v>
      </c>
    </row>
    <row r="62" spans="1:10" ht="13.5" thickBot="1">
      <c r="A62" s="183" t="s">
        <v>228</v>
      </c>
      <c r="B62" s="184" t="s">
        <v>419</v>
      </c>
      <c r="C62" s="374">
        <v>11777.615469150063</v>
      </c>
      <c r="D62" s="375">
        <f t="shared" si="0"/>
        <v>11777.615469150063</v>
      </c>
      <c r="E62" s="375">
        <f t="shared" si="1"/>
        <v>0</v>
      </c>
      <c r="F62" s="376">
        <f t="shared" si="27"/>
        <v>11777.615469150063</v>
      </c>
      <c r="G62" s="376"/>
      <c r="H62" s="375">
        <f t="shared" si="28"/>
        <v>11777.615469150063</v>
      </c>
      <c r="I62" s="237"/>
      <c r="J62" s="185">
        <f t="shared" si="4"/>
        <v>0</v>
      </c>
    </row>
    <row r="63" spans="1:10" ht="13.5" thickTop="1">
      <c r="A63" s="191" t="s">
        <v>233</v>
      </c>
      <c r="B63" s="192" t="s">
        <v>420</v>
      </c>
      <c r="C63" s="386">
        <v>13803.300000000001</v>
      </c>
      <c r="D63" s="387">
        <f t="shared" si="0"/>
        <v>13803.300000000001</v>
      </c>
      <c r="E63" s="387">
        <f t="shared" si="1"/>
        <v>0</v>
      </c>
      <c r="F63" s="388">
        <f t="shared" si="27"/>
        <v>13803.300000000001</v>
      </c>
      <c r="G63" s="388"/>
      <c r="H63" s="387">
        <f t="shared" si="28"/>
        <v>13803.300000000001</v>
      </c>
      <c r="I63" s="241"/>
      <c r="J63" s="193">
        <f t="shared" si="4"/>
        <v>0</v>
      </c>
    </row>
    <row r="64" spans="1:10">
      <c r="A64" s="97" t="s">
        <v>232</v>
      </c>
      <c r="B64" s="32" t="s">
        <v>421</v>
      </c>
      <c r="C64" s="372">
        <v>10308.06</v>
      </c>
      <c r="D64" s="367">
        <f t="shared" si="0"/>
        <v>10308.06</v>
      </c>
      <c r="E64" s="367">
        <f t="shared" si="1"/>
        <v>0</v>
      </c>
      <c r="F64" s="368">
        <f t="shared" si="27"/>
        <v>10308.06</v>
      </c>
      <c r="G64" s="368"/>
      <c r="H64" s="367">
        <f t="shared" si="28"/>
        <v>10308.06</v>
      </c>
      <c r="I64" s="235"/>
      <c r="J64" s="34">
        <f t="shared" si="4"/>
        <v>0</v>
      </c>
    </row>
    <row r="65" spans="1:10" ht="13.5" thickBot="1">
      <c r="A65" s="183" t="s">
        <v>231</v>
      </c>
      <c r="B65" s="184" t="s">
        <v>422</v>
      </c>
      <c r="C65" s="374">
        <v>7935.0232500000011</v>
      </c>
      <c r="D65" s="375">
        <f t="shared" si="0"/>
        <v>7935.0232500000011</v>
      </c>
      <c r="E65" s="375">
        <f t="shared" si="1"/>
        <v>0</v>
      </c>
      <c r="F65" s="376">
        <f t="shared" si="27"/>
        <v>7935.0232500000011</v>
      </c>
      <c r="G65" s="376"/>
      <c r="H65" s="375">
        <f t="shared" si="28"/>
        <v>7935.0232500000011</v>
      </c>
      <c r="I65" s="237"/>
      <c r="J65" s="185">
        <f t="shared" si="4"/>
        <v>0</v>
      </c>
    </row>
    <row r="66" spans="1:10" ht="13.5" thickTop="1">
      <c r="A66" s="191" t="s">
        <v>236</v>
      </c>
      <c r="B66" s="192" t="s">
        <v>423</v>
      </c>
      <c r="C66" s="386">
        <v>8038.8</v>
      </c>
      <c r="D66" s="387">
        <f t="shared" si="0"/>
        <v>8038.8</v>
      </c>
      <c r="E66" s="387">
        <f t="shared" si="1"/>
        <v>0</v>
      </c>
      <c r="F66" s="388">
        <f t="shared" si="27"/>
        <v>8038.8</v>
      </c>
      <c r="G66" s="388"/>
      <c r="H66" s="387">
        <f t="shared" si="28"/>
        <v>8038.8</v>
      </c>
      <c r="I66" s="241"/>
      <c r="J66" s="193">
        <f t="shared" si="4"/>
        <v>0</v>
      </c>
    </row>
    <row r="67" spans="1:10">
      <c r="A67" s="97" t="s">
        <v>235</v>
      </c>
      <c r="B67" s="32" t="s">
        <v>424</v>
      </c>
      <c r="C67" s="372">
        <v>6566.4000000000005</v>
      </c>
      <c r="D67" s="367">
        <f t="shared" si="0"/>
        <v>6566.4000000000005</v>
      </c>
      <c r="E67" s="367">
        <f t="shared" si="1"/>
        <v>0</v>
      </c>
      <c r="F67" s="368">
        <f t="shared" si="27"/>
        <v>6566.4000000000005</v>
      </c>
      <c r="G67" s="368"/>
      <c r="H67" s="367">
        <f t="shared" si="28"/>
        <v>6566.4000000000005</v>
      </c>
      <c r="I67" s="235"/>
      <c r="J67" s="34">
        <f t="shared" si="4"/>
        <v>0</v>
      </c>
    </row>
    <row r="68" spans="1:10" ht="13.5" thickBot="1">
      <c r="A68" s="183" t="s">
        <v>234</v>
      </c>
      <c r="B68" s="184" t="s">
        <v>425</v>
      </c>
      <c r="C68" s="374">
        <v>4941</v>
      </c>
      <c r="D68" s="375">
        <f t="shared" si="0"/>
        <v>4941</v>
      </c>
      <c r="E68" s="375">
        <f t="shared" si="1"/>
        <v>0</v>
      </c>
      <c r="F68" s="376">
        <f t="shared" si="27"/>
        <v>4941</v>
      </c>
      <c r="G68" s="376"/>
      <c r="H68" s="375">
        <f t="shared" si="28"/>
        <v>4941</v>
      </c>
      <c r="I68" s="237"/>
      <c r="J68" s="185">
        <f t="shared" si="4"/>
        <v>0</v>
      </c>
    </row>
    <row r="69" spans="1:10" ht="13.5" thickTop="1">
      <c r="A69" s="96" t="s">
        <v>239</v>
      </c>
      <c r="B69" s="31" t="s">
        <v>426</v>
      </c>
      <c r="C69" s="377">
        <v>5752.1228625000003</v>
      </c>
      <c r="D69" s="378">
        <f t="shared" si="0"/>
        <v>5752.1228625000003</v>
      </c>
      <c r="E69" s="378">
        <f t="shared" si="1"/>
        <v>0</v>
      </c>
      <c r="F69" s="379">
        <f t="shared" si="27"/>
        <v>5752.1228625000003</v>
      </c>
      <c r="G69" s="379"/>
      <c r="H69" s="378">
        <f t="shared" si="28"/>
        <v>5752.1228625000003</v>
      </c>
      <c r="I69" s="238"/>
      <c r="J69" s="33">
        <f t="shared" si="4"/>
        <v>0</v>
      </c>
    </row>
    <row r="70" spans="1:10">
      <c r="A70" s="97" t="s">
        <v>238</v>
      </c>
      <c r="B70" s="32" t="s">
        <v>427</v>
      </c>
      <c r="C70" s="372">
        <v>4676.4000000000005</v>
      </c>
      <c r="D70" s="367">
        <f t="shared" si="0"/>
        <v>4676.4000000000005</v>
      </c>
      <c r="E70" s="367">
        <f t="shared" si="1"/>
        <v>0</v>
      </c>
      <c r="F70" s="368">
        <f t="shared" si="27"/>
        <v>4676.4000000000005</v>
      </c>
      <c r="G70" s="368"/>
      <c r="H70" s="367">
        <f t="shared" si="28"/>
        <v>4676.4000000000005</v>
      </c>
      <c r="I70" s="235"/>
      <c r="J70" s="33">
        <f t="shared" si="4"/>
        <v>0</v>
      </c>
    </row>
    <row r="71" spans="1:10">
      <c r="A71" s="126" t="s">
        <v>237</v>
      </c>
      <c r="B71" s="120" t="s">
        <v>428</v>
      </c>
      <c r="C71" s="373">
        <v>3663.1885500000003</v>
      </c>
      <c r="D71" s="369">
        <f t="shared" si="0"/>
        <v>3663.1885500000003</v>
      </c>
      <c r="E71" s="369">
        <f t="shared" si="1"/>
        <v>0</v>
      </c>
      <c r="F71" s="370">
        <f t="shared" si="27"/>
        <v>3663.1885500000003</v>
      </c>
      <c r="G71" s="370"/>
      <c r="H71" s="369">
        <f t="shared" si="28"/>
        <v>3663.1885500000003</v>
      </c>
      <c r="I71" s="236"/>
      <c r="J71" s="52">
        <f t="shared" si="4"/>
        <v>0</v>
      </c>
    </row>
    <row r="72" spans="1:10">
      <c r="A72" s="58" t="s">
        <v>105</v>
      </c>
      <c r="B72" s="57"/>
      <c r="C72" s="114"/>
      <c r="D72" s="115"/>
      <c r="E72" s="115"/>
      <c r="F72" s="116"/>
      <c r="G72" s="116"/>
      <c r="H72" s="115"/>
      <c r="I72" s="134"/>
      <c r="J72" s="117"/>
    </row>
    <row r="73" spans="1:10">
      <c r="A73" s="135"/>
      <c r="B73" s="135"/>
      <c r="C73" s="135"/>
      <c r="D73" s="135"/>
      <c r="E73" s="135"/>
      <c r="F73" s="135"/>
      <c r="G73" s="135"/>
      <c r="H73" s="135"/>
      <c r="I73" s="135"/>
      <c r="J73" s="135"/>
    </row>
    <row r="74" spans="1:10">
      <c r="A74" s="135"/>
      <c r="B74" s="135"/>
      <c r="C74" s="135"/>
      <c r="D74" s="135"/>
      <c r="E74" s="135"/>
      <c r="F74" s="135"/>
      <c r="G74" s="135"/>
      <c r="H74" s="135"/>
      <c r="I74" s="135"/>
      <c r="J74" s="135"/>
    </row>
    <row r="75" spans="1:10">
      <c r="A75" s="135"/>
      <c r="B75" s="135"/>
      <c r="C75" s="135"/>
      <c r="D75" s="135"/>
      <c r="E75" s="135"/>
      <c r="F75" s="135"/>
      <c r="G75" s="135"/>
      <c r="H75" s="135"/>
      <c r="I75" s="135"/>
      <c r="J75" s="135"/>
    </row>
    <row r="76" spans="1:10">
      <c r="A76" s="135"/>
      <c r="B76" s="135"/>
      <c r="C76" s="135"/>
      <c r="D76" s="135"/>
      <c r="E76" s="135"/>
      <c r="F76" s="135"/>
      <c r="G76" s="135"/>
      <c r="H76" s="135"/>
      <c r="I76" s="135"/>
      <c r="J76" s="135"/>
    </row>
  </sheetData>
  <sheetProtection algorithmName="SHA-512" hashValue="0DOx8LDIaV+54pzRpvFJfeAqXWpVnGfGOQ6mJGrWXeN4lFn+q9abprgD11uc0uFYkHzL5joMCreTvzAg5JbtJw==" saltValue="O8FMOEHz4KtMxJSgGH+wGA==" spinCount="100000" sheet="1" objects="1" scenarios="1" selectLockedCells="1"/>
  <mergeCells count="66">
    <mergeCell ref="F17:G17"/>
    <mergeCell ref="A18:J18"/>
    <mergeCell ref="A12:J12"/>
    <mergeCell ref="F13:G13"/>
    <mergeCell ref="F14:G14"/>
    <mergeCell ref="F15:G15"/>
    <mergeCell ref="F16:G16"/>
    <mergeCell ref="C4:H5"/>
    <mergeCell ref="A8:B10"/>
    <mergeCell ref="H8:H10"/>
    <mergeCell ref="I8:I11"/>
    <mergeCell ref="J8:J11"/>
    <mergeCell ref="F11:G11"/>
    <mergeCell ref="F24:G24"/>
    <mergeCell ref="F25:G25"/>
    <mergeCell ref="F26:G26"/>
    <mergeCell ref="A27:J27"/>
    <mergeCell ref="F19:G19"/>
    <mergeCell ref="F20:G20"/>
    <mergeCell ref="F21:G21"/>
    <mergeCell ref="F22:G22"/>
    <mergeCell ref="F23:G23"/>
    <mergeCell ref="F33:G33"/>
    <mergeCell ref="F34:G34"/>
    <mergeCell ref="F35:G35"/>
    <mergeCell ref="F36:G36"/>
    <mergeCell ref="F37:G37"/>
    <mergeCell ref="F28:G28"/>
    <mergeCell ref="F29:G29"/>
    <mergeCell ref="A30:J30"/>
    <mergeCell ref="F31:G31"/>
    <mergeCell ref="F32:G32"/>
    <mergeCell ref="F43:G43"/>
    <mergeCell ref="F44:G44"/>
    <mergeCell ref="F45:G45"/>
    <mergeCell ref="F46:G46"/>
    <mergeCell ref="A38:J38"/>
    <mergeCell ref="F39:G39"/>
    <mergeCell ref="F40:G40"/>
    <mergeCell ref="F41:G41"/>
    <mergeCell ref="F42:G42"/>
    <mergeCell ref="F54:G54"/>
    <mergeCell ref="F55:G55"/>
    <mergeCell ref="F56:G56"/>
    <mergeCell ref="A57:J57"/>
    <mergeCell ref="F48:G48"/>
    <mergeCell ref="F49:G49"/>
    <mergeCell ref="F50:G50"/>
    <mergeCell ref="F51:G51"/>
    <mergeCell ref="F52:G52"/>
    <mergeCell ref="F68:G68"/>
    <mergeCell ref="F69:G69"/>
    <mergeCell ref="F70:G70"/>
    <mergeCell ref="F71:G71"/>
    <mergeCell ref="A47:J47"/>
    <mergeCell ref="F63:G63"/>
    <mergeCell ref="F64:G64"/>
    <mergeCell ref="F65:G65"/>
    <mergeCell ref="F66:G66"/>
    <mergeCell ref="F67:G67"/>
    <mergeCell ref="F58:G58"/>
    <mergeCell ref="F59:G59"/>
    <mergeCell ref="F60:G60"/>
    <mergeCell ref="F61:G61"/>
    <mergeCell ref="F62:G62"/>
    <mergeCell ref="F53:G53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94"/>
  <sheetViews>
    <sheetView workbookViewId="0">
      <selection activeCell="I16" sqref="I16"/>
    </sheetView>
  </sheetViews>
  <sheetFormatPr defaultColWidth="12.28515625" defaultRowHeight="12.75"/>
  <cols>
    <col min="1" max="1" width="16.28515625" style="142" customWidth="1"/>
    <col min="2" max="2" width="55.85546875" style="142" customWidth="1"/>
    <col min="3" max="3" width="15.42578125" style="142" customWidth="1"/>
    <col min="4" max="4" width="17.42578125" style="142" customWidth="1"/>
    <col min="5" max="5" width="14" style="142" customWidth="1"/>
    <col min="6" max="6" width="9.28515625" style="142" customWidth="1"/>
    <col min="7" max="7" width="9.42578125" style="142" customWidth="1"/>
    <col min="8" max="8" width="14" style="142" customWidth="1"/>
    <col min="9" max="9" width="13.42578125" style="142" customWidth="1"/>
    <col min="10" max="10" width="12.5703125" style="142" customWidth="1"/>
    <col min="11" max="16384" width="12.28515625" style="142"/>
  </cols>
  <sheetData>
    <row r="1" spans="1:10">
      <c r="A1" s="16"/>
      <c r="B1" s="3"/>
      <c r="C1" s="3"/>
      <c r="D1" s="3"/>
      <c r="E1" s="3"/>
      <c r="F1" s="3"/>
      <c r="G1" s="3"/>
      <c r="H1" s="3"/>
      <c r="I1" s="3"/>
      <c r="J1" s="4"/>
    </row>
    <row r="2" spans="1:10">
      <c r="A2" s="17"/>
      <c r="B2" s="5"/>
      <c r="C2" s="5"/>
      <c r="D2" s="5"/>
      <c r="E2" s="5"/>
      <c r="F2" s="5"/>
      <c r="G2" s="5"/>
      <c r="H2" s="5"/>
      <c r="I2" s="5"/>
      <c r="J2" s="6"/>
    </row>
    <row r="3" spans="1:10">
      <c r="A3" s="17"/>
      <c r="B3" s="5"/>
      <c r="C3" s="5"/>
      <c r="D3" s="5"/>
      <c r="E3" s="5"/>
      <c r="F3" s="5"/>
      <c r="G3" s="5"/>
      <c r="H3" s="5"/>
      <c r="I3" s="7"/>
      <c r="J3" s="6"/>
    </row>
    <row r="4" spans="1:10">
      <c r="A4" s="17"/>
      <c r="B4" s="5"/>
      <c r="C4" s="5"/>
      <c r="D4" s="5"/>
      <c r="E4" s="5"/>
      <c r="F4" s="5"/>
      <c r="G4" s="5"/>
      <c r="H4" s="5"/>
      <c r="I4" s="5"/>
      <c r="J4" s="6"/>
    </row>
    <row r="5" spans="1:10">
      <c r="A5" s="17"/>
      <c r="B5" s="5"/>
      <c r="C5" s="264"/>
      <c r="D5" s="264"/>
      <c r="E5" s="264"/>
      <c r="F5" s="264"/>
      <c r="G5" s="264"/>
      <c r="H5" s="264"/>
      <c r="I5" s="5"/>
      <c r="J5" s="6"/>
    </row>
    <row r="6" spans="1:10">
      <c r="A6" s="17"/>
      <c r="B6" s="5"/>
      <c r="C6" s="264"/>
      <c r="D6" s="264"/>
      <c r="E6" s="264"/>
      <c r="F6" s="264"/>
      <c r="G6" s="264"/>
      <c r="H6" s="264"/>
      <c r="I6" s="5"/>
      <c r="J6" s="6"/>
    </row>
    <row r="7" spans="1:10">
      <c r="A7" s="17"/>
      <c r="B7" s="139"/>
      <c r="C7" s="140"/>
      <c r="D7" s="141"/>
      <c r="E7" s="141"/>
      <c r="F7" s="141"/>
      <c r="G7" s="141"/>
      <c r="H7" s="141"/>
      <c r="I7" s="5"/>
      <c r="J7" s="6"/>
    </row>
    <row r="8" spans="1:10" ht="46.5" customHeight="1">
      <c r="A8" s="17"/>
      <c r="B8" s="5"/>
      <c r="C8" s="5"/>
      <c r="D8" s="5"/>
      <c r="E8" s="5"/>
      <c r="F8" s="5"/>
      <c r="G8" s="5"/>
      <c r="H8" s="5"/>
      <c r="I8" s="5"/>
      <c r="J8" s="6"/>
    </row>
    <row r="9" spans="1:10" ht="12.75" customHeight="1">
      <c r="A9" s="300" t="s">
        <v>344</v>
      </c>
      <c r="B9" s="292"/>
      <c r="C9" s="77" t="s">
        <v>65</v>
      </c>
      <c r="D9" s="27">
        <f>(1-(1-C11)*(1-D11)*(1-F11)*(1-G11))</f>
        <v>0</v>
      </c>
      <c r="E9" s="75"/>
      <c r="F9" s="75"/>
      <c r="G9" s="76"/>
      <c r="H9" s="308" t="s">
        <v>3</v>
      </c>
      <c r="I9" s="308" t="s">
        <v>58</v>
      </c>
      <c r="J9" s="308" t="s">
        <v>4</v>
      </c>
    </row>
    <row r="10" spans="1:10" ht="12.75" customHeight="1">
      <c r="A10" s="302"/>
      <c r="B10" s="294"/>
      <c r="C10" s="77" t="s">
        <v>57</v>
      </c>
      <c r="D10" s="77" t="s">
        <v>64</v>
      </c>
      <c r="E10" s="77" t="s">
        <v>0</v>
      </c>
      <c r="F10" s="77" t="s">
        <v>1</v>
      </c>
      <c r="G10" s="78" t="s">
        <v>2</v>
      </c>
      <c r="H10" s="309"/>
      <c r="I10" s="309"/>
      <c r="J10" s="309"/>
    </row>
    <row r="11" spans="1:10" ht="12.75" customHeight="1">
      <c r="A11" s="295"/>
      <c r="B11" s="296"/>
      <c r="C11" s="14">
        <v>0</v>
      </c>
      <c r="D11" s="14">
        <v>0</v>
      </c>
      <c r="E11" s="15">
        <v>0</v>
      </c>
      <c r="F11" s="14">
        <v>0</v>
      </c>
      <c r="G11" s="14">
        <v>0</v>
      </c>
      <c r="H11" s="309"/>
      <c r="I11" s="309"/>
      <c r="J11" s="309"/>
    </row>
    <row r="12" spans="1:10" ht="12.75" customHeight="1">
      <c r="A12" s="79" t="s">
        <v>5</v>
      </c>
      <c r="B12" s="80" t="s">
        <v>62</v>
      </c>
      <c r="C12" s="81" t="s">
        <v>61</v>
      </c>
      <c r="D12" s="81" t="s">
        <v>60</v>
      </c>
      <c r="E12" s="81" t="s">
        <v>6</v>
      </c>
      <c r="F12" s="275" t="s">
        <v>59</v>
      </c>
      <c r="G12" s="275"/>
      <c r="H12" s="24">
        <v>0</v>
      </c>
      <c r="I12" s="309"/>
      <c r="J12" s="309"/>
    </row>
    <row r="13" spans="1:10">
      <c r="A13" s="310" t="s">
        <v>343</v>
      </c>
      <c r="B13" s="311"/>
      <c r="C13" s="311"/>
      <c r="D13" s="311"/>
      <c r="E13" s="311"/>
      <c r="F13" s="311"/>
      <c r="G13" s="311"/>
      <c r="H13" s="311"/>
      <c r="I13" s="311"/>
      <c r="J13" s="311"/>
    </row>
    <row r="14" spans="1:10" ht="13.5" thickBot="1">
      <c r="A14" s="195" t="s">
        <v>298</v>
      </c>
      <c r="B14" s="196" t="s">
        <v>299</v>
      </c>
      <c r="C14" s="380">
        <v>8358.5329430331767</v>
      </c>
      <c r="D14" s="389">
        <f>C14*(1-$D$11)*(1-$C$11)</f>
        <v>8358.5329430331767</v>
      </c>
      <c r="E14" s="389">
        <f t="shared" ref="E14:E20" si="0">+D14*$E$11</f>
        <v>0</v>
      </c>
      <c r="F14" s="390">
        <f t="shared" ref="F14:F20" si="1">(D14*(1-$F$11))*(1-$G$11)+E14</f>
        <v>8358.5329430331767</v>
      </c>
      <c r="G14" s="390"/>
      <c r="H14" s="389">
        <f t="shared" ref="H14:H20" si="2">IF($H$12=0,F14,(F14/(1-$H$12)))</f>
        <v>8358.5329430331767</v>
      </c>
      <c r="I14" s="242"/>
      <c r="J14" s="187">
        <f t="shared" ref="J14:J20" si="3">IF(I14=0,0,((I14-H14)/(H14))*1)</f>
        <v>0</v>
      </c>
    </row>
    <row r="15" spans="1:10" ht="13.5" thickTop="1">
      <c r="A15" s="197" t="s">
        <v>32</v>
      </c>
      <c r="B15" s="198" t="s">
        <v>249</v>
      </c>
      <c r="C15" s="386">
        <v>5874.3</v>
      </c>
      <c r="D15" s="391">
        <f t="shared" ref="D15:D20" si="4">C15*(1-$D$11)*(1-$C$11)</f>
        <v>5874.3</v>
      </c>
      <c r="E15" s="391">
        <f t="shared" si="0"/>
        <v>0</v>
      </c>
      <c r="F15" s="392">
        <f t="shared" si="1"/>
        <v>5874.3</v>
      </c>
      <c r="G15" s="392"/>
      <c r="H15" s="391">
        <f t="shared" si="2"/>
        <v>5874.3</v>
      </c>
      <c r="I15" s="243"/>
      <c r="J15" s="193">
        <f t="shared" si="3"/>
        <v>0</v>
      </c>
    </row>
    <row r="16" spans="1:10">
      <c r="A16" s="137" t="s">
        <v>31</v>
      </c>
      <c r="B16" s="42" t="s">
        <v>248</v>
      </c>
      <c r="C16" s="372">
        <v>3610.7977500000002</v>
      </c>
      <c r="D16" s="393">
        <f t="shared" si="4"/>
        <v>3610.7977500000002</v>
      </c>
      <c r="E16" s="393">
        <f t="shared" si="0"/>
        <v>0</v>
      </c>
      <c r="F16" s="394">
        <f t="shared" si="1"/>
        <v>3610.7977500000002</v>
      </c>
      <c r="G16" s="394"/>
      <c r="H16" s="393">
        <f t="shared" si="2"/>
        <v>3610.7977500000002</v>
      </c>
      <c r="I16" s="244"/>
      <c r="J16" s="34">
        <f t="shared" si="3"/>
        <v>0</v>
      </c>
    </row>
    <row r="17" spans="1:10" ht="13.5" thickBot="1">
      <c r="A17" s="199" t="s">
        <v>30</v>
      </c>
      <c r="B17" s="200" t="s">
        <v>247</v>
      </c>
      <c r="C17" s="374">
        <v>2947.1134734981583</v>
      </c>
      <c r="D17" s="395">
        <f t="shared" si="4"/>
        <v>2947.1134734981583</v>
      </c>
      <c r="E17" s="395">
        <f t="shared" si="0"/>
        <v>0</v>
      </c>
      <c r="F17" s="396">
        <f t="shared" si="1"/>
        <v>2947.1134734981583</v>
      </c>
      <c r="G17" s="396"/>
      <c r="H17" s="395">
        <f t="shared" si="2"/>
        <v>2947.1134734981583</v>
      </c>
      <c r="I17" s="245"/>
      <c r="J17" s="185">
        <f t="shared" si="3"/>
        <v>0</v>
      </c>
    </row>
    <row r="18" spans="1:10" ht="13.5" thickTop="1">
      <c r="A18" s="194" t="s">
        <v>29</v>
      </c>
      <c r="B18" s="41" t="s">
        <v>246</v>
      </c>
      <c r="C18" s="377">
        <v>3938.7599999999998</v>
      </c>
      <c r="D18" s="397">
        <f t="shared" si="4"/>
        <v>3938.7599999999998</v>
      </c>
      <c r="E18" s="397">
        <f t="shared" si="0"/>
        <v>0</v>
      </c>
      <c r="F18" s="398">
        <f t="shared" si="1"/>
        <v>3938.7599999999998</v>
      </c>
      <c r="G18" s="398"/>
      <c r="H18" s="397">
        <f t="shared" si="2"/>
        <v>3938.7599999999998</v>
      </c>
      <c r="I18" s="246"/>
      <c r="J18" s="33">
        <f t="shared" si="3"/>
        <v>0</v>
      </c>
    </row>
    <row r="19" spans="1:10">
      <c r="A19" s="137" t="s">
        <v>28</v>
      </c>
      <c r="B19" s="42" t="s">
        <v>431</v>
      </c>
      <c r="C19" s="372">
        <v>3061.4467714363664</v>
      </c>
      <c r="D19" s="393">
        <f t="shared" si="4"/>
        <v>3061.4467714363664</v>
      </c>
      <c r="E19" s="393">
        <f t="shared" si="0"/>
        <v>0</v>
      </c>
      <c r="F19" s="394">
        <f t="shared" si="1"/>
        <v>3061.4467714363664</v>
      </c>
      <c r="G19" s="394"/>
      <c r="H19" s="393">
        <f t="shared" si="2"/>
        <v>3061.4467714363664</v>
      </c>
      <c r="I19" s="244"/>
      <c r="J19" s="34">
        <f t="shared" si="3"/>
        <v>0</v>
      </c>
    </row>
    <row r="20" spans="1:10">
      <c r="A20" s="138" t="s">
        <v>27</v>
      </c>
      <c r="B20" s="136" t="s">
        <v>245</v>
      </c>
      <c r="C20" s="373">
        <v>2734.8890624999999</v>
      </c>
      <c r="D20" s="399">
        <f t="shared" si="4"/>
        <v>2734.8890624999999</v>
      </c>
      <c r="E20" s="399">
        <f t="shared" si="0"/>
        <v>0</v>
      </c>
      <c r="F20" s="400">
        <f t="shared" si="1"/>
        <v>2734.8890624999999</v>
      </c>
      <c r="G20" s="400"/>
      <c r="H20" s="401">
        <f t="shared" si="2"/>
        <v>2734.8890624999999</v>
      </c>
      <c r="I20" s="247"/>
      <c r="J20" s="52">
        <f t="shared" si="3"/>
        <v>0</v>
      </c>
    </row>
    <row r="21" spans="1:10">
      <c r="A21" s="143"/>
      <c r="B21" s="143"/>
      <c r="C21" s="143"/>
      <c r="D21" s="143"/>
      <c r="E21" s="143"/>
      <c r="F21" s="143"/>
      <c r="G21" s="143"/>
      <c r="H21" s="143"/>
      <c r="I21" s="143"/>
      <c r="J21" s="143"/>
    </row>
    <row r="22" spans="1:10">
      <c r="A22" s="143"/>
      <c r="B22" s="143"/>
      <c r="C22" s="143"/>
      <c r="D22" s="143"/>
      <c r="E22" s="143"/>
      <c r="F22" s="143"/>
      <c r="G22" s="143"/>
      <c r="H22" s="143"/>
      <c r="I22" s="143"/>
      <c r="J22" s="143"/>
    </row>
    <row r="23" spans="1:10">
      <c r="A23" s="143"/>
      <c r="B23" s="143"/>
      <c r="C23" s="143"/>
      <c r="D23" s="143"/>
      <c r="E23" s="143"/>
      <c r="F23" s="143"/>
      <c r="G23" s="143"/>
      <c r="H23" s="143"/>
      <c r="I23" s="143"/>
      <c r="J23" s="143"/>
    </row>
    <row r="24" spans="1:10">
      <c r="A24" s="143"/>
      <c r="B24" s="143"/>
      <c r="C24" s="143"/>
      <c r="D24" s="143"/>
      <c r="E24" s="143"/>
      <c r="F24" s="143"/>
      <c r="G24" s="143"/>
      <c r="H24" s="143"/>
      <c r="I24" s="143"/>
      <c r="J24" s="143"/>
    </row>
    <row r="25" spans="1:10">
      <c r="A25" s="144"/>
      <c r="B25" s="144"/>
      <c r="C25" s="144"/>
      <c r="D25" s="144"/>
      <c r="E25" s="144"/>
      <c r="F25" s="144"/>
      <c r="G25" s="144"/>
      <c r="H25" s="144"/>
      <c r="I25" s="144"/>
      <c r="J25" s="144"/>
    </row>
    <row r="26" spans="1:10">
      <c r="A26" s="144"/>
      <c r="B26" s="144"/>
      <c r="C26" s="144"/>
      <c r="D26" s="144"/>
      <c r="E26" s="144"/>
      <c r="F26" s="144"/>
      <c r="G26" s="144"/>
      <c r="H26" s="144"/>
      <c r="I26" s="144"/>
      <c r="J26" s="144"/>
    </row>
    <row r="27" spans="1:10">
      <c r="A27" s="144"/>
      <c r="B27" s="144"/>
      <c r="C27" s="144"/>
      <c r="D27" s="144"/>
      <c r="E27" s="144"/>
      <c r="F27" s="144"/>
      <c r="G27" s="144"/>
      <c r="H27" s="144"/>
      <c r="I27" s="144"/>
      <c r="J27" s="144"/>
    </row>
    <row r="28" spans="1:10">
      <c r="A28" s="144"/>
      <c r="B28" s="144"/>
      <c r="C28" s="144"/>
      <c r="D28" s="144"/>
      <c r="E28" s="144"/>
      <c r="F28" s="144"/>
      <c r="G28" s="144"/>
      <c r="H28" s="144"/>
      <c r="I28" s="144"/>
      <c r="J28" s="144"/>
    </row>
    <row r="29" spans="1:10">
      <c r="A29" s="144"/>
      <c r="B29" s="144"/>
      <c r="C29" s="144"/>
      <c r="D29" s="144"/>
      <c r="E29" s="144"/>
      <c r="F29" s="144"/>
      <c r="G29" s="144"/>
      <c r="H29" s="144"/>
      <c r="I29" s="144"/>
      <c r="J29" s="144"/>
    </row>
    <row r="30" spans="1:10">
      <c r="A30" s="144"/>
      <c r="B30" s="144"/>
      <c r="C30" s="144"/>
      <c r="D30" s="144"/>
      <c r="E30" s="144"/>
      <c r="F30" s="144"/>
      <c r="G30" s="144"/>
      <c r="H30" s="144"/>
      <c r="I30" s="144"/>
      <c r="J30" s="144"/>
    </row>
    <row r="31" spans="1:10">
      <c r="A31" s="144"/>
      <c r="B31" s="144"/>
      <c r="C31" s="144"/>
      <c r="D31" s="144"/>
      <c r="E31" s="144"/>
      <c r="F31" s="144"/>
      <c r="G31" s="144"/>
      <c r="H31" s="144"/>
      <c r="I31" s="144"/>
      <c r="J31" s="144"/>
    </row>
    <row r="32" spans="1:10">
      <c r="A32" s="144"/>
      <c r="B32" s="144"/>
      <c r="C32" s="144"/>
      <c r="D32" s="144"/>
      <c r="E32" s="144"/>
      <c r="F32" s="144"/>
      <c r="G32" s="144"/>
      <c r="H32" s="144"/>
      <c r="I32" s="144"/>
      <c r="J32" s="144"/>
    </row>
    <row r="33" spans="1:10">
      <c r="A33" s="144"/>
      <c r="B33" s="144"/>
      <c r="C33" s="144"/>
      <c r="D33" s="144"/>
      <c r="E33" s="144"/>
      <c r="F33" s="144"/>
      <c r="G33" s="144"/>
      <c r="H33" s="144"/>
      <c r="I33" s="144"/>
      <c r="J33" s="144"/>
    </row>
    <row r="34" spans="1:10">
      <c r="A34" s="144"/>
      <c r="B34" s="144"/>
      <c r="C34" s="144"/>
      <c r="D34" s="144"/>
      <c r="E34" s="144"/>
      <c r="F34" s="144"/>
      <c r="G34" s="144"/>
      <c r="H34" s="144"/>
      <c r="I34" s="144"/>
      <c r="J34" s="144"/>
    </row>
    <row r="35" spans="1:10">
      <c r="A35" s="144"/>
      <c r="B35" s="144"/>
      <c r="C35" s="144"/>
      <c r="D35" s="144"/>
      <c r="E35" s="144"/>
      <c r="F35" s="144"/>
      <c r="G35" s="144"/>
      <c r="H35" s="144"/>
      <c r="I35" s="144"/>
      <c r="J35" s="144"/>
    </row>
    <row r="36" spans="1:10">
      <c r="A36" s="144"/>
      <c r="B36" s="144"/>
      <c r="C36" s="144"/>
      <c r="D36" s="144"/>
      <c r="E36" s="144"/>
      <c r="F36" s="144"/>
      <c r="G36" s="144"/>
      <c r="H36" s="144"/>
      <c r="I36" s="144"/>
      <c r="J36" s="144"/>
    </row>
    <row r="37" spans="1:10">
      <c r="A37" s="144"/>
      <c r="B37" s="144"/>
      <c r="C37" s="144"/>
      <c r="D37" s="144"/>
      <c r="E37" s="144"/>
      <c r="F37" s="144"/>
      <c r="G37" s="144"/>
      <c r="H37" s="144"/>
      <c r="I37" s="144"/>
      <c r="J37" s="144"/>
    </row>
    <row r="38" spans="1:10">
      <c r="A38" s="144"/>
      <c r="B38" s="144"/>
      <c r="C38" s="144"/>
      <c r="D38" s="144"/>
      <c r="E38" s="144"/>
      <c r="F38" s="144"/>
      <c r="G38" s="144"/>
      <c r="H38" s="144"/>
      <c r="I38" s="144"/>
      <c r="J38" s="144"/>
    </row>
    <row r="39" spans="1:10">
      <c r="A39" s="144"/>
      <c r="B39" s="144"/>
      <c r="C39" s="144"/>
      <c r="D39" s="144"/>
      <c r="E39" s="144"/>
      <c r="F39" s="144"/>
      <c r="G39" s="144"/>
      <c r="H39" s="144"/>
      <c r="I39" s="144"/>
      <c r="J39" s="144"/>
    </row>
    <row r="40" spans="1:10">
      <c r="A40" s="144"/>
      <c r="B40" s="144"/>
      <c r="C40" s="144"/>
      <c r="D40" s="144"/>
      <c r="E40" s="144"/>
      <c r="F40" s="144"/>
      <c r="G40" s="144"/>
      <c r="H40" s="144"/>
      <c r="I40" s="144"/>
      <c r="J40" s="144"/>
    </row>
    <row r="41" spans="1:10">
      <c r="A41" s="144"/>
      <c r="B41" s="144"/>
      <c r="C41" s="144"/>
      <c r="D41" s="144"/>
      <c r="E41" s="144"/>
      <c r="F41" s="144"/>
      <c r="G41" s="144"/>
      <c r="H41" s="144"/>
      <c r="I41" s="144"/>
      <c r="J41" s="144"/>
    </row>
    <row r="42" spans="1:10">
      <c r="A42" s="144"/>
      <c r="B42" s="144"/>
      <c r="C42" s="144"/>
      <c r="D42" s="144"/>
      <c r="E42" s="144"/>
      <c r="F42" s="144"/>
      <c r="G42" s="144"/>
      <c r="H42" s="144"/>
      <c r="I42" s="144"/>
      <c r="J42" s="144"/>
    </row>
    <row r="43" spans="1:10">
      <c r="A43" s="144"/>
      <c r="B43" s="144"/>
      <c r="C43" s="144"/>
      <c r="D43" s="144"/>
      <c r="E43" s="144"/>
      <c r="F43" s="144"/>
      <c r="G43" s="144"/>
      <c r="H43" s="144"/>
      <c r="I43" s="144"/>
      <c r="J43" s="144"/>
    </row>
    <row r="44" spans="1:10">
      <c r="A44" s="144"/>
      <c r="B44" s="144"/>
      <c r="C44" s="144"/>
      <c r="D44" s="144"/>
      <c r="E44" s="144"/>
      <c r="F44" s="144"/>
      <c r="G44" s="144"/>
      <c r="H44" s="144"/>
      <c r="I44" s="144"/>
      <c r="J44" s="144"/>
    </row>
    <row r="45" spans="1:10">
      <c r="A45" s="144"/>
      <c r="B45" s="144"/>
      <c r="C45" s="144"/>
      <c r="D45" s="144"/>
      <c r="E45" s="144"/>
      <c r="F45" s="144"/>
      <c r="G45" s="144"/>
      <c r="H45" s="144"/>
      <c r="I45" s="144"/>
      <c r="J45" s="144"/>
    </row>
    <row r="46" spans="1:10">
      <c r="A46" s="144"/>
      <c r="B46" s="144"/>
      <c r="C46" s="144"/>
      <c r="D46" s="144"/>
      <c r="E46" s="144"/>
      <c r="F46" s="144"/>
      <c r="G46" s="144"/>
      <c r="H46" s="144"/>
      <c r="I46" s="144"/>
      <c r="J46" s="144"/>
    </row>
    <row r="47" spans="1:10">
      <c r="A47" s="144"/>
      <c r="B47" s="144"/>
      <c r="C47" s="144"/>
      <c r="D47" s="144"/>
      <c r="E47" s="144"/>
      <c r="F47" s="144"/>
      <c r="G47" s="144"/>
      <c r="H47" s="144"/>
      <c r="I47" s="144"/>
      <c r="J47" s="144"/>
    </row>
    <row r="48" spans="1:10">
      <c r="A48" s="144"/>
      <c r="B48" s="144"/>
      <c r="C48" s="144"/>
      <c r="D48" s="144"/>
      <c r="E48" s="144"/>
      <c r="F48" s="144"/>
      <c r="G48" s="144"/>
      <c r="H48" s="144"/>
      <c r="I48" s="144"/>
      <c r="J48" s="144"/>
    </row>
    <row r="49" spans="1:10">
      <c r="A49" s="144"/>
      <c r="B49" s="144"/>
      <c r="C49" s="144"/>
      <c r="D49" s="144"/>
      <c r="E49" s="144"/>
      <c r="F49" s="144"/>
      <c r="G49" s="144"/>
      <c r="H49" s="144"/>
      <c r="I49" s="144"/>
      <c r="J49" s="144"/>
    </row>
    <row r="50" spans="1:10">
      <c r="A50" s="144"/>
      <c r="B50" s="144"/>
      <c r="C50" s="144"/>
      <c r="D50" s="144"/>
      <c r="E50" s="144"/>
      <c r="F50" s="144"/>
      <c r="G50" s="144"/>
      <c r="H50" s="144"/>
      <c r="I50" s="144"/>
      <c r="J50" s="144"/>
    </row>
    <row r="51" spans="1:10">
      <c r="A51" s="144"/>
      <c r="B51" s="144"/>
      <c r="C51" s="144"/>
      <c r="D51" s="144"/>
      <c r="E51" s="144"/>
      <c r="F51" s="144"/>
      <c r="G51" s="144"/>
      <c r="H51" s="144"/>
      <c r="I51" s="144"/>
      <c r="J51" s="144"/>
    </row>
    <row r="52" spans="1:10">
      <c r="A52" s="144"/>
      <c r="B52" s="144"/>
      <c r="C52" s="144"/>
      <c r="D52" s="144"/>
      <c r="E52" s="144"/>
      <c r="F52" s="144"/>
      <c r="G52" s="144"/>
      <c r="H52" s="144"/>
      <c r="I52" s="144"/>
      <c r="J52" s="144"/>
    </row>
    <row r="53" spans="1:10">
      <c r="A53" s="144"/>
      <c r="B53" s="144"/>
      <c r="C53" s="144"/>
      <c r="D53" s="144"/>
      <c r="E53" s="144"/>
      <c r="F53" s="144"/>
      <c r="G53" s="144"/>
      <c r="H53" s="144"/>
      <c r="I53" s="144"/>
      <c r="J53" s="144"/>
    </row>
    <row r="54" spans="1:10">
      <c r="A54" s="144"/>
      <c r="B54" s="144"/>
      <c r="C54" s="144"/>
      <c r="D54" s="144"/>
      <c r="E54" s="144"/>
      <c r="F54" s="144"/>
      <c r="G54" s="144"/>
      <c r="H54" s="144"/>
      <c r="I54" s="144"/>
      <c r="J54" s="144"/>
    </row>
    <row r="55" spans="1:10">
      <c r="A55" s="144"/>
      <c r="B55" s="144"/>
      <c r="C55" s="144"/>
      <c r="D55" s="144"/>
      <c r="E55" s="144"/>
      <c r="F55" s="144"/>
      <c r="G55" s="144"/>
      <c r="H55" s="144"/>
      <c r="I55" s="144"/>
      <c r="J55" s="144"/>
    </row>
    <row r="56" spans="1:10">
      <c r="A56" s="144"/>
      <c r="B56" s="144"/>
      <c r="C56" s="144"/>
      <c r="D56" s="144"/>
      <c r="E56" s="144"/>
      <c r="F56" s="144"/>
      <c r="G56" s="144"/>
      <c r="H56" s="144"/>
      <c r="I56" s="144"/>
      <c r="J56" s="144"/>
    </row>
    <row r="57" spans="1:10">
      <c r="A57" s="144"/>
      <c r="B57" s="144"/>
      <c r="C57" s="144"/>
      <c r="D57" s="144"/>
      <c r="E57" s="144"/>
      <c r="F57" s="144"/>
      <c r="G57" s="144"/>
      <c r="H57" s="144"/>
      <c r="I57" s="144"/>
      <c r="J57" s="144"/>
    </row>
    <row r="58" spans="1:10">
      <c r="A58" s="144"/>
      <c r="B58" s="144"/>
      <c r="C58" s="144"/>
      <c r="D58" s="144"/>
      <c r="E58" s="144"/>
      <c r="F58" s="144"/>
      <c r="G58" s="144"/>
      <c r="H58" s="144"/>
      <c r="I58" s="144"/>
      <c r="J58" s="144"/>
    </row>
    <row r="59" spans="1:10">
      <c r="A59" s="144"/>
      <c r="B59" s="144"/>
      <c r="C59" s="144"/>
      <c r="D59" s="144"/>
      <c r="E59" s="144"/>
      <c r="F59" s="144"/>
      <c r="G59" s="144"/>
      <c r="H59" s="144"/>
      <c r="I59" s="144"/>
      <c r="J59" s="144"/>
    </row>
    <row r="60" spans="1:10">
      <c r="A60" s="144"/>
      <c r="B60" s="144"/>
      <c r="C60" s="144"/>
      <c r="D60" s="144"/>
      <c r="E60" s="144"/>
      <c r="F60" s="144"/>
      <c r="G60" s="144"/>
      <c r="H60" s="144"/>
      <c r="I60" s="144"/>
      <c r="J60" s="144"/>
    </row>
    <row r="61" spans="1:10">
      <c r="A61" s="144"/>
      <c r="B61" s="144"/>
      <c r="C61" s="144"/>
      <c r="D61" s="144"/>
      <c r="E61" s="144"/>
      <c r="F61" s="144"/>
      <c r="G61" s="144"/>
      <c r="H61" s="144"/>
      <c r="I61" s="144"/>
      <c r="J61" s="144"/>
    </row>
    <row r="62" spans="1:10">
      <c r="A62" s="144"/>
      <c r="B62" s="144"/>
      <c r="C62" s="144"/>
      <c r="D62" s="144"/>
      <c r="E62" s="144"/>
      <c r="F62" s="144"/>
      <c r="G62" s="144"/>
      <c r="H62" s="144"/>
      <c r="I62" s="144"/>
      <c r="J62" s="144"/>
    </row>
    <row r="63" spans="1:10">
      <c r="A63" s="144"/>
      <c r="B63" s="144"/>
      <c r="C63" s="144"/>
      <c r="D63" s="144"/>
      <c r="E63" s="144"/>
      <c r="F63" s="144"/>
      <c r="G63" s="144"/>
      <c r="H63" s="144"/>
      <c r="I63" s="144"/>
      <c r="J63" s="144"/>
    </row>
    <row r="64" spans="1:10">
      <c r="A64" s="144"/>
      <c r="B64" s="144"/>
      <c r="C64" s="144"/>
      <c r="D64" s="144"/>
      <c r="E64" s="144"/>
      <c r="F64" s="144"/>
      <c r="G64" s="144"/>
      <c r="H64" s="144"/>
      <c r="I64" s="144"/>
      <c r="J64" s="144"/>
    </row>
    <row r="65" spans="1:10">
      <c r="A65" s="144"/>
      <c r="B65" s="144"/>
      <c r="C65" s="144"/>
      <c r="D65" s="144"/>
      <c r="E65" s="144"/>
      <c r="F65" s="144"/>
      <c r="G65" s="144"/>
      <c r="H65" s="144"/>
      <c r="I65" s="144"/>
      <c r="J65" s="144"/>
    </row>
    <row r="66" spans="1:10">
      <c r="A66" s="144"/>
      <c r="B66" s="144"/>
      <c r="C66" s="144"/>
      <c r="D66" s="144"/>
      <c r="E66" s="144"/>
      <c r="F66" s="144"/>
      <c r="G66" s="144"/>
      <c r="H66" s="144"/>
      <c r="I66" s="144"/>
      <c r="J66" s="144"/>
    </row>
    <row r="67" spans="1:10">
      <c r="A67" s="144"/>
      <c r="B67" s="144"/>
      <c r="C67" s="144"/>
      <c r="D67" s="144"/>
      <c r="E67" s="144"/>
      <c r="F67" s="144"/>
      <c r="G67" s="144"/>
      <c r="H67" s="144"/>
      <c r="I67" s="144"/>
      <c r="J67" s="144"/>
    </row>
    <row r="68" spans="1:10">
      <c r="A68" s="144"/>
      <c r="B68" s="144"/>
      <c r="C68" s="144"/>
      <c r="D68" s="144"/>
      <c r="E68" s="144"/>
      <c r="F68" s="144"/>
      <c r="G68" s="144"/>
      <c r="H68" s="144"/>
      <c r="I68" s="144"/>
      <c r="J68" s="144"/>
    </row>
    <row r="69" spans="1:10">
      <c r="A69" s="144"/>
      <c r="B69" s="144"/>
      <c r="C69" s="144"/>
      <c r="D69" s="144"/>
      <c r="E69" s="144"/>
      <c r="F69" s="144"/>
      <c r="G69" s="144"/>
      <c r="H69" s="144"/>
      <c r="I69" s="144"/>
      <c r="J69" s="144"/>
    </row>
    <row r="70" spans="1:10">
      <c r="A70" s="144"/>
      <c r="B70" s="144"/>
      <c r="C70" s="144"/>
      <c r="D70" s="144"/>
      <c r="E70" s="144"/>
      <c r="F70" s="144"/>
      <c r="G70" s="144"/>
      <c r="H70" s="144"/>
      <c r="I70" s="144"/>
      <c r="J70" s="144"/>
    </row>
    <row r="71" spans="1:10">
      <c r="A71" s="144"/>
      <c r="B71" s="144"/>
      <c r="C71" s="144"/>
      <c r="D71" s="144"/>
      <c r="E71" s="144"/>
      <c r="F71" s="144"/>
      <c r="G71" s="144"/>
      <c r="H71" s="144"/>
      <c r="I71" s="144"/>
      <c r="J71" s="144"/>
    </row>
    <row r="72" spans="1:10">
      <c r="A72" s="144"/>
      <c r="B72" s="144"/>
      <c r="C72" s="144"/>
      <c r="D72" s="144"/>
      <c r="E72" s="144"/>
      <c r="F72" s="144"/>
      <c r="G72" s="144"/>
      <c r="H72" s="144"/>
      <c r="I72" s="144"/>
      <c r="J72" s="144"/>
    </row>
    <row r="73" spans="1:10">
      <c r="A73" s="144"/>
      <c r="B73" s="144"/>
      <c r="C73" s="144"/>
      <c r="D73" s="144"/>
      <c r="E73" s="144"/>
      <c r="F73" s="144"/>
      <c r="G73" s="144"/>
      <c r="H73" s="144"/>
      <c r="I73" s="144"/>
      <c r="J73" s="144"/>
    </row>
    <row r="74" spans="1:10">
      <c r="A74" s="144"/>
      <c r="B74" s="144"/>
      <c r="C74" s="144"/>
      <c r="D74" s="144"/>
      <c r="E74" s="144"/>
      <c r="F74" s="144"/>
      <c r="G74" s="144"/>
      <c r="H74" s="144"/>
      <c r="I74" s="144"/>
      <c r="J74" s="144"/>
    </row>
    <row r="75" spans="1:10">
      <c r="A75" s="144"/>
      <c r="B75" s="144"/>
      <c r="C75" s="144"/>
      <c r="D75" s="144"/>
      <c r="E75" s="144"/>
      <c r="F75" s="144"/>
      <c r="G75" s="144"/>
      <c r="H75" s="144"/>
      <c r="I75" s="144"/>
      <c r="J75" s="144"/>
    </row>
    <row r="76" spans="1:10">
      <c r="A76" s="144"/>
      <c r="B76" s="144"/>
      <c r="C76" s="144"/>
      <c r="D76" s="144"/>
      <c r="E76" s="144"/>
      <c r="F76" s="144"/>
      <c r="G76" s="144"/>
      <c r="H76" s="144"/>
      <c r="I76" s="144"/>
      <c r="J76" s="144"/>
    </row>
    <row r="77" spans="1:10">
      <c r="A77" s="144"/>
      <c r="B77" s="144"/>
      <c r="C77" s="144"/>
      <c r="D77" s="144"/>
      <c r="E77" s="144"/>
      <c r="F77" s="144"/>
      <c r="G77" s="144"/>
      <c r="H77" s="144"/>
      <c r="I77" s="144"/>
      <c r="J77" s="144"/>
    </row>
    <row r="78" spans="1:10">
      <c r="A78" s="144"/>
      <c r="B78" s="144"/>
      <c r="C78" s="144"/>
      <c r="D78" s="144"/>
      <c r="E78" s="144"/>
      <c r="F78" s="144"/>
      <c r="G78" s="144"/>
      <c r="H78" s="144"/>
      <c r="I78" s="144"/>
      <c r="J78" s="144"/>
    </row>
    <row r="79" spans="1:10">
      <c r="A79" s="144"/>
      <c r="B79" s="144"/>
      <c r="C79" s="144"/>
      <c r="D79" s="144"/>
      <c r="E79" s="144"/>
      <c r="F79" s="144"/>
      <c r="G79" s="144"/>
      <c r="H79" s="144"/>
      <c r="I79" s="144"/>
      <c r="J79" s="144"/>
    </row>
    <row r="80" spans="1:10">
      <c r="A80" s="144"/>
      <c r="B80" s="144"/>
      <c r="C80" s="144"/>
      <c r="D80" s="144"/>
      <c r="E80" s="144"/>
      <c r="F80" s="144"/>
      <c r="G80" s="144"/>
      <c r="H80" s="144"/>
      <c r="I80" s="144"/>
      <c r="J80" s="144"/>
    </row>
    <row r="81" spans="1:10">
      <c r="A81" s="144"/>
      <c r="B81" s="144"/>
      <c r="C81" s="144"/>
      <c r="D81" s="144"/>
      <c r="E81" s="144"/>
      <c r="F81" s="144"/>
      <c r="G81" s="144"/>
      <c r="H81" s="144"/>
      <c r="I81" s="144"/>
      <c r="J81" s="144"/>
    </row>
    <row r="82" spans="1:10">
      <c r="A82" s="144"/>
      <c r="B82" s="144"/>
      <c r="C82" s="144"/>
      <c r="D82" s="144"/>
      <c r="E82" s="144"/>
      <c r="F82" s="144"/>
      <c r="G82" s="144"/>
      <c r="H82" s="144"/>
      <c r="I82" s="144"/>
      <c r="J82" s="144"/>
    </row>
    <row r="83" spans="1:10">
      <c r="A83" s="144"/>
      <c r="B83" s="144"/>
      <c r="C83" s="144"/>
      <c r="D83" s="144"/>
      <c r="E83" s="144"/>
      <c r="F83" s="144"/>
      <c r="G83" s="144"/>
      <c r="H83" s="144"/>
      <c r="I83" s="144"/>
      <c r="J83" s="144"/>
    </row>
    <row r="84" spans="1:10">
      <c r="A84" s="144"/>
      <c r="B84" s="144"/>
      <c r="C84" s="144"/>
      <c r="D84" s="144"/>
      <c r="E84" s="144"/>
      <c r="F84" s="144"/>
      <c r="G84" s="144"/>
      <c r="H84" s="144"/>
      <c r="I84" s="144"/>
      <c r="J84" s="144"/>
    </row>
    <row r="85" spans="1:10">
      <c r="A85" s="144"/>
      <c r="B85" s="144"/>
      <c r="C85" s="144"/>
      <c r="D85" s="144"/>
      <c r="E85" s="144"/>
      <c r="F85" s="144"/>
      <c r="G85" s="144"/>
      <c r="H85" s="144"/>
      <c r="I85" s="144"/>
      <c r="J85" s="144"/>
    </row>
    <row r="86" spans="1:10">
      <c r="A86" s="144"/>
      <c r="B86" s="144"/>
      <c r="C86" s="144"/>
      <c r="D86" s="144"/>
      <c r="E86" s="144"/>
      <c r="F86" s="144"/>
      <c r="G86" s="144"/>
      <c r="H86" s="144"/>
      <c r="I86" s="144"/>
      <c r="J86" s="144"/>
    </row>
    <row r="87" spans="1:10">
      <c r="A87" s="144"/>
      <c r="B87" s="144"/>
      <c r="C87" s="144"/>
      <c r="D87" s="144"/>
      <c r="E87" s="144"/>
      <c r="F87" s="144"/>
      <c r="G87" s="144"/>
      <c r="H87" s="144"/>
      <c r="I87" s="144"/>
      <c r="J87" s="144"/>
    </row>
    <row r="88" spans="1:10">
      <c r="A88" s="144"/>
      <c r="B88" s="144"/>
      <c r="C88" s="144"/>
      <c r="D88" s="144"/>
      <c r="E88" s="144"/>
      <c r="F88" s="144"/>
      <c r="G88" s="144"/>
      <c r="H88" s="144"/>
      <c r="I88" s="144"/>
      <c r="J88" s="144"/>
    </row>
    <row r="89" spans="1:10">
      <c r="A89" s="144"/>
      <c r="B89" s="144"/>
      <c r="C89" s="144"/>
      <c r="D89" s="144"/>
      <c r="E89" s="144"/>
      <c r="F89" s="144"/>
      <c r="G89" s="144"/>
      <c r="H89" s="144"/>
      <c r="I89" s="144"/>
      <c r="J89" s="144"/>
    </row>
    <row r="90" spans="1:10">
      <c r="A90" s="144"/>
      <c r="B90" s="144"/>
      <c r="C90" s="144"/>
      <c r="D90" s="144"/>
      <c r="E90" s="144"/>
      <c r="F90" s="144"/>
      <c r="G90" s="144"/>
      <c r="H90" s="144"/>
      <c r="I90" s="144"/>
      <c r="J90" s="144"/>
    </row>
    <row r="91" spans="1:10">
      <c r="A91" s="144"/>
      <c r="B91" s="144"/>
      <c r="C91" s="144"/>
      <c r="D91" s="144"/>
      <c r="E91" s="144"/>
      <c r="F91" s="144"/>
      <c r="G91" s="144"/>
      <c r="H91" s="144"/>
      <c r="I91" s="144"/>
      <c r="J91" s="144"/>
    </row>
    <row r="92" spans="1:10">
      <c r="A92" s="144"/>
      <c r="B92" s="144"/>
      <c r="C92" s="144"/>
      <c r="D92" s="144"/>
      <c r="E92" s="144"/>
      <c r="F92" s="144"/>
      <c r="G92" s="144"/>
      <c r="H92" s="144"/>
      <c r="I92" s="144"/>
      <c r="J92" s="144"/>
    </row>
    <row r="93" spans="1:10">
      <c r="A93" s="144"/>
      <c r="B93" s="144"/>
      <c r="C93" s="144"/>
      <c r="D93" s="144"/>
      <c r="E93" s="144"/>
      <c r="F93" s="144"/>
      <c r="G93" s="144"/>
      <c r="H93" s="144"/>
      <c r="I93" s="144"/>
      <c r="J93" s="144"/>
    </row>
    <row r="94" spans="1:10">
      <c r="A94" s="144"/>
      <c r="B94" s="144"/>
      <c r="C94" s="144"/>
      <c r="D94" s="144"/>
      <c r="E94" s="144"/>
      <c r="F94" s="144"/>
      <c r="G94" s="144"/>
      <c r="H94" s="144"/>
      <c r="I94" s="144"/>
      <c r="J94" s="144"/>
    </row>
  </sheetData>
  <sheetProtection algorithmName="SHA-512" hashValue="vObVKLiQYHcAVR8+CSJsWkOjlu3Ro/8lyIzsYwGsGLRmTyryjqoPQoa2CYXI3K5Z87bdhy1xO/P7mGGHGvhfFg==" saltValue="9Qgpx7ZbzqLwHmKx3uXwKg==" spinCount="100000" sheet="1" objects="1" scenarios="1" selectLockedCells="1"/>
  <mergeCells count="14">
    <mergeCell ref="F20:G20"/>
    <mergeCell ref="C5:H6"/>
    <mergeCell ref="A9:B11"/>
    <mergeCell ref="H9:H11"/>
    <mergeCell ref="F19:G19"/>
    <mergeCell ref="F18:G18"/>
    <mergeCell ref="F17:G17"/>
    <mergeCell ref="J9:J12"/>
    <mergeCell ref="F12:G12"/>
    <mergeCell ref="F15:G15"/>
    <mergeCell ref="F16:G16"/>
    <mergeCell ref="I9:I12"/>
    <mergeCell ref="A13:J13"/>
    <mergeCell ref="F14:G14"/>
  </mergeCells>
  <phoneticPr fontId="3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K24"/>
  <sheetViews>
    <sheetView workbookViewId="0">
      <selection activeCell="I16" sqref="I16"/>
    </sheetView>
  </sheetViews>
  <sheetFormatPr defaultColWidth="12.28515625" defaultRowHeight="12.75"/>
  <cols>
    <col min="1" max="1" width="16.28515625" style="148" customWidth="1"/>
    <col min="2" max="2" width="44" style="148" customWidth="1"/>
    <col min="3" max="3" width="16.140625" style="148" customWidth="1"/>
    <col min="4" max="4" width="17.28515625" style="148" customWidth="1"/>
    <col min="5" max="5" width="16.28515625" style="148" customWidth="1"/>
    <col min="6" max="6" width="9.28515625" style="148" customWidth="1"/>
    <col min="7" max="7" width="9.42578125" style="148" customWidth="1"/>
    <col min="8" max="8" width="13.42578125" style="148" customWidth="1"/>
    <col min="9" max="9" width="14.42578125" style="148" customWidth="1"/>
    <col min="10" max="10" width="13.42578125" style="148" customWidth="1"/>
    <col min="11" max="16384" width="12.28515625" style="148"/>
  </cols>
  <sheetData>
    <row r="1" spans="1:11">
      <c r="A1" s="16"/>
      <c r="B1" s="3"/>
      <c r="C1" s="3"/>
      <c r="D1" s="3"/>
      <c r="E1" s="3"/>
      <c r="F1" s="3"/>
      <c r="G1" s="3"/>
      <c r="H1" s="3"/>
      <c r="I1" s="3"/>
      <c r="J1" s="4"/>
    </row>
    <row r="2" spans="1:11">
      <c r="A2" s="17"/>
      <c r="B2" s="5"/>
      <c r="C2" s="5"/>
      <c r="D2" s="5"/>
      <c r="E2" s="5"/>
      <c r="F2" s="5"/>
      <c r="G2" s="5"/>
      <c r="H2" s="5"/>
      <c r="I2" s="5"/>
      <c r="J2" s="6"/>
    </row>
    <row r="3" spans="1:11">
      <c r="A3" s="17"/>
      <c r="B3" s="5"/>
      <c r="C3" s="5"/>
      <c r="D3" s="5"/>
      <c r="E3" s="5"/>
      <c r="F3" s="5"/>
      <c r="G3" s="5"/>
      <c r="H3" s="5"/>
      <c r="I3" s="7"/>
      <c r="J3" s="6"/>
    </row>
    <row r="4" spans="1:11">
      <c r="A4" s="17"/>
      <c r="B4" s="5"/>
      <c r="C4" s="5"/>
      <c r="D4" s="5"/>
      <c r="E4" s="5"/>
      <c r="F4" s="5"/>
      <c r="G4" s="5"/>
      <c r="H4" s="5"/>
      <c r="I4" s="5"/>
      <c r="J4" s="6"/>
    </row>
    <row r="5" spans="1:11">
      <c r="A5" s="17"/>
      <c r="B5" s="5"/>
      <c r="C5" s="264"/>
      <c r="D5" s="264"/>
      <c r="E5" s="264"/>
      <c r="F5" s="264"/>
      <c r="G5" s="264"/>
      <c r="H5" s="264"/>
      <c r="I5" s="5"/>
      <c r="J5" s="6"/>
    </row>
    <row r="6" spans="1:11">
      <c r="A6" s="17"/>
      <c r="B6" s="5"/>
      <c r="C6" s="264"/>
      <c r="D6" s="264"/>
      <c r="E6" s="264"/>
      <c r="F6" s="264"/>
      <c r="G6" s="264"/>
      <c r="H6" s="264"/>
      <c r="I6" s="5"/>
      <c r="J6" s="6"/>
      <c r="K6" s="149"/>
    </row>
    <row r="7" spans="1:11">
      <c r="A7" s="17"/>
      <c r="B7" s="145"/>
      <c r="C7" s="146"/>
      <c r="D7" s="147"/>
      <c r="E7" s="147"/>
      <c r="F7" s="147"/>
      <c r="G7" s="147"/>
      <c r="H7" s="147"/>
      <c r="I7" s="5"/>
      <c r="J7" s="6"/>
    </row>
    <row r="8" spans="1:11" ht="45" customHeight="1">
      <c r="A8" s="17"/>
      <c r="B8" s="5"/>
      <c r="C8" s="5"/>
      <c r="D8" s="5"/>
      <c r="E8" s="5"/>
      <c r="F8" s="5"/>
      <c r="G8" s="5"/>
      <c r="H8" s="5"/>
      <c r="I8" s="5"/>
      <c r="J8" s="6"/>
    </row>
    <row r="9" spans="1:11" ht="12.75" customHeight="1">
      <c r="A9" s="300" t="s">
        <v>38</v>
      </c>
      <c r="B9" s="301"/>
      <c r="C9" s="77" t="s">
        <v>65</v>
      </c>
      <c r="D9" s="27">
        <f>(1-(1-C11)*(1-D11)*(1-F11)*(1-G11))</f>
        <v>0</v>
      </c>
      <c r="E9" s="75"/>
      <c r="F9" s="75"/>
      <c r="G9" s="76"/>
      <c r="H9" s="312" t="s">
        <v>3</v>
      </c>
      <c r="I9" s="312" t="s">
        <v>58</v>
      </c>
      <c r="J9" s="312" t="s">
        <v>4</v>
      </c>
    </row>
    <row r="10" spans="1:11" ht="12.75" customHeight="1">
      <c r="A10" s="302"/>
      <c r="B10" s="303"/>
      <c r="C10" s="77" t="s">
        <v>57</v>
      </c>
      <c r="D10" s="77" t="s">
        <v>64</v>
      </c>
      <c r="E10" s="77" t="s">
        <v>0</v>
      </c>
      <c r="F10" s="77" t="s">
        <v>1</v>
      </c>
      <c r="G10" s="78" t="s">
        <v>2</v>
      </c>
      <c r="H10" s="313"/>
      <c r="I10" s="313"/>
      <c r="J10" s="313"/>
    </row>
    <row r="11" spans="1:11" ht="12.75" customHeight="1">
      <c r="A11" s="304"/>
      <c r="B11" s="305"/>
      <c r="C11" s="14">
        <v>0</v>
      </c>
      <c r="D11" s="14">
        <v>0</v>
      </c>
      <c r="E11" s="15">
        <v>0</v>
      </c>
      <c r="F11" s="14">
        <v>0</v>
      </c>
      <c r="G11" s="14">
        <v>0</v>
      </c>
      <c r="H11" s="313"/>
      <c r="I11" s="313"/>
      <c r="J11" s="313"/>
    </row>
    <row r="12" spans="1:11" ht="12.75" customHeight="1">
      <c r="A12" s="79" t="s">
        <v>5</v>
      </c>
      <c r="B12" s="80" t="s">
        <v>63</v>
      </c>
      <c r="C12" s="81" t="s">
        <v>61</v>
      </c>
      <c r="D12" s="81" t="s">
        <v>60</v>
      </c>
      <c r="E12" s="81" t="s">
        <v>6</v>
      </c>
      <c r="F12" s="275" t="s">
        <v>59</v>
      </c>
      <c r="G12" s="275"/>
      <c r="H12" s="23">
        <v>0</v>
      </c>
      <c r="I12" s="313"/>
      <c r="J12" s="313"/>
    </row>
    <row r="13" spans="1:11">
      <c r="A13" s="314" t="s">
        <v>345</v>
      </c>
      <c r="B13" s="315"/>
      <c r="C13" s="315"/>
      <c r="D13" s="315"/>
      <c r="E13" s="315"/>
      <c r="F13" s="315"/>
      <c r="G13" s="315"/>
      <c r="H13" s="315"/>
      <c r="I13" s="315"/>
      <c r="J13" s="315"/>
    </row>
    <row r="14" spans="1:11">
      <c r="A14" s="97" t="s">
        <v>51</v>
      </c>
      <c r="B14" s="29" t="s">
        <v>52</v>
      </c>
      <c r="C14" s="338">
        <v>4080.3290325000003</v>
      </c>
      <c r="D14" s="402">
        <f t="shared" ref="D14:D19" si="0">C14*(1-$D$11)*(1-$C$11)</f>
        <v>4080.3290325000003</v>
      </c>
      <c r="E14" s="402">
        <f t="shared" ref="E14:E20" si="1">+D14*$E$11</f>
        <v>0</v>
      </c>
      <c r="F14" s="403">
        <f t="shared" ref="F14:F20" si="2">(D14*(1-$F$11))*(1-$G$11)+E14</f>
        <v>4080.3290325000003</v>
      </c>
      <c r="G14" s="403"/>
      <c r="H14" s="402">
        <f t="shared" ref="H14:H20" si="3">IF($H$12=0,F14,(F14/(1-$H$12)))</f>
        <v>4080.3290325000003</v>
      </c>
      <c r="I14" s="248"/>
      <c r="J14" s="34">
        <f t="shared" ref="J14:J20" si="4">IF(I14=0,0,((I14-H14)/(H14))*1)</f>
        <v>0</v>
      </c>
    </row>
    <row r="15" spans="1:11">
      <c r="A15" s="97" t="s">
        <v>49</v>
      </c>
      <c r="B15" s="29" t="s">
        <v>50</v>
      </c>
      <c r="C15" s="338">
        <v>3472.4700675000004</v>
      </c>
      <c r="D15" s="402">
        <f>C15*(1-$D$11)*(1-$C$11)</f>
        <v>3472.4700675000004</v>
      </c>
      <c r="E15" s="402">
        <f t="shared" si="1"/>
        <v>0</v>
      </c>
      <c r="F15" s="403">
        <f t="shared" si="2"/>
        <v>3472.4700675000004</v>
      </c>
      <c r="G15" s="403"/>
      <c r="H15" s="402">
        <f t="shared" si="3"/>
        <v>3472.4700675000004</v>
      </c>
      <c r="I15" s="248"/>
      <c r="J15" s="34">
        <f t="shared" si="4"/>
        <v>0</v>
      </c>
    </row>
    <row r="16" spans="1:11">
      <c r="A16" s="97" t="s">
        <v>47</v>
      </c>
      <c r="B16" s="29" t="s">
        <v>48</v>
      </c>
      <c r="C16" s="338">
        <v>2534.4285750000004</v>
      </c>
      <c r="D16" s="402">
        <f t="shared" si="0"/>
        <v>2534.4285750000004</v>
      </c>
      <c r="E16" s="402">
        <f t="shared" si="1"/>
        <v>0</v>
      </c>
      <c r="F16" s="403">
        <f t="shared" si="2"/>
        <v>2534.4285750000004</v>
      </c>
      <c r="G16" s="403"/>
      <c r="H16" s="402">
        <f t="shared" si="3"/>
        <v>2534.4285750000004</v>
      </c>
      <c r="I16" s="248"/>
      <c r="J16" s="34">
        <f t="shared" si="4"/>
        <v>0</v>
      </c>
    </row>
    <row r="17" spans="1:10">
      <c r="A17" s="97" t="s">
        <v>45</v>
      </c>
      <c r="B17" s="29" t="s">
        <v>46</v>
      </c>
      <c r="C17" s="338">
        <v>2022.4941975000002</v>
      </c>
      <c r="D17" s="402">
        <f t="shared" si="0"/>
        <v>2022.4941975000002</v>
      </c>
      <c r="E17" s="402">
        <f t="shared" si="1"/>
        <v>0</v>
      </c>
      <c r="F17" s="403">
        <f t="shared" si="2"/>
        <v>2022.4941975000002</v>
      </c>
      <c r="G17" s="403"/>
      <c r="H17" s="402">
        <f t="shared" si="3"/>
        <v>2022.4941975000002</v>
      </c>
      <c r="I17" s="248"/>
      <c r="J17" s="34">
        <f t="shared" si="4"/>
        <v>0</v>
      </c>
    </row>
    <row r="18" spans="1:10">
      <c r="A18" s="97" t="s">
        <v>43</v>
      </c>
      <c r="B18" s="29" t="s">
        <v>44</v>
      </c>
      <c r="C18" s="338">
        <v>1656.9710325000001</v>
      </c>
      <c r="D18" s="402">
        <f t="shared" si="0"/>
        <v>1656.9710325000001</v>
      </c>
      <c r="E18" s="402">
        <f t="shared" si="1"/>
        <v>0</v>
      </c>
      <c r="F18" s="403">
        <f t="shared" si="2"/>
        <v>1656.9710325000001</v>
      </c>
      <c r="G18" s="403"/>
      <c r="H18" s="402">
        <f t="shared" si="3"/>
        <v>1656.9710325000001</v>
      </c>
      <c r="I18" s="248"/>
      <c r="J18" s="34">
        <f t="shared" si="4"/>
        <v>0</v>
      </c>
    </row>
    <row r="19" spans="1:10">
      <c r="A19" s="97" t="s">
        <v>41</v>
      </c>
      <c r="B19" s="29" t="s">
        <v>42</v>
      </c>
      <c r="C19" s="338">
        <v>1301.5451925</v>
      </c>
      <c r="D19" s="402">
        <f t="shared" si="0"/>
        <v>1301.5451925</v>
      </c>
      <c r="E19" s="402">
        <f t="shared" si="1"/>
        <v>0</v>
      </c>
      <c r="F19" s="403">
        <f t="shared" si="2"/>
        <v>1301.5451925</v>
      </c>
      <c r="G19" s="403"/>
      <c r="H19" s="402">
        <f t="shared" si="3"/>
        <v>1301.5451925</v>
      </c>
      <c r="I19" s="248"/>
      <c r="J19" s="34">
        <f t="shared" si="4"/>
        <v>0</v>
      </c>
    </row>
    <row r="20" spans="1:10">
      <c r="A20" s="126" t="s">
        <v>39</v>
      </c>
      <c r="B20" s="122" t="s">
        <v>40</v>
      </c>
      <c r="C20" s="404">
        <v>870.38941499999999</v>
      </c>
      <c r="D20" s="404">
        <f t="shared" ref="D20" si="5">C20*(1-$D$11)*(1-$C$11)</f>
        <v>870.38941499999999</v>
      </c>
      <c r="E20" s="404">
        <f t="shared" si="1"/>
        <v>0</v>
      </c>
      <c r="F20" s="405">
        <f t="shared" si="2"/>
        <v>870.38941499999999</v>
      </c>
      <c r="G20" s="405"/>
      <c r="H20" s="404">
        <f t="shared" si="3"/>
        <v>870.38941499999999</v>
      </c>
      <c r="I20" s="249"/>
      <c r="J20" s="52">
        <f t="shared" si="4"/>
        <v>0</v>
      </c>
    </row>
    <row r="21" spans="1:10">
      <c r="A21" s="150"/>
      <c r="B21" s="150"/>
      <c r="C21" s="150"/>
      <c r="D21" s="150"/>
      <c r="E21" s="150"/>
      <c r="F21" s="150"/>
      <c r="G21" s="150"/>
      <c r="H21" s="150"/>
      <c r="I21" s="150"/>
      <c r="J21" s="150"/>
    </row>
    <row r="22" spans="1:10">
      <c r="A22" s="150"/>
      <c r="B22" s="150"/>
      <c r="C22" s="150"/>
      <c r="D22" s="150"/>
      <c r="E22" s="150"/>
      <c r="F22" s="150"/>
      <c r="G22" s="150"/>
      <c r="H22" s="150"/>
      <c r="I22" s="150"/>
      <c r="J22" s="150"/>
    </row>
    <row r="23" spans="1:10">
      <c r="A23" s="150"/>
      <c r="B23" s="150"/>
      <c r="C23" s="150"/>
      <c r="D23" s="150"/>
      <c r="E23" s="150"/>
      <c r="F23" s="150"/>
      <c r="G23" s="150"/>
      <c r="H23" s="150"/>
      <c r="I23" s="150"/>
      <c r="J23" s="150"/>
    </row>
    <row r="24" spans="1:10">
      <c r="A24" s="150"/>
      <c r="B24" s="150"/>
      <c r="C24" s="150"/>
      <c r="D24" s="150"/>
      <c r="E24" s="150"/>
      <c r="F24" s="150"/>
      <c r="G24" s="150"/>
      <c r="H24" s="150"/>
      <c r="I24" s="150"/>
      <c r="J24" s="150"/>
    </row>
  </sheetData>
  <sheetProtection algorithmName="SHA-512" hashValue="htqB2Iyrj/fYl3KOheiqGZtal2sKRqf5yYZe5MJ0XkF1xDTFW8yP+M3wyMuUKsLovUwhPeh+RNJkOXASRt1K/w==" saltValue="BRk6zBOdPGsLll7oHzHA3Q==" spinCount="100000" sheet="1" objects="1" scenarios="1" selectLockedCells="1"/>
  <mergeCells count="14">
    <mergeCell ref="F20:G20"/>
    <mergeCell ref="F19:G19"/>
    <mergeCell ref="A13:J13"/>
    <mergeCell ref="F14:G14"/>
    <mergeCell ref="F15:G15"/>
    <mergeCell ref="F16:G16"/>
    <mergeCell ref="F18:G18"/>
    <mergeCell ref="F17:G17"/>
    <mergeCell ref="A9:B11"/>
    <mergeCell ref="C5:H6"/>
    <mergeCell ref="H9:H11"/>
    <mergeCell ref="I9:I12"/>
    <mergeCell ref="J9:J12"/>
    <mergeCell ref="F12:G12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I15" sqref="I15"/>
    </sheetView>
  </sheetViews>
  <sheetFormatPr defaultColWidth="12.28515625" defaultRowHeight="12.75"/>
  <cols>
    <col min="1" max="1" width="14.85546875" style="148" customWidth="1"/>
    <col min="2" max="2" width="72.42578125" style="148" customWidth="1"/>
    <col min="3" max="3" width="15.42578125" style="148" customWidth="1"/>
    <col min="4" max="4" width="14.5703125" style="148" customWidth="1"/>
    <col min="5" max="5" width="13.42578125" style="148" customWidth="1"/>
    <col min="6" max="6" width="9.28515625" style="148" customWidth="1"/>
    <col min="7" max="7" width="10.140625" style="148" customWidth="1"/>
    <col min="8" max="8" width="13.42578125" style="148" customWidth="1"/>
    <col min="9" max="9" width="14.42578125" style="148" customWidth="1"/>
    <col min="10" max="10" width="13.42578125" style="148" customWidth="1"/>
    <col min="11" max="16384" width="12.28515625" style="148"/>
  </cols>
  <sheetData>
    <row r="1" spans="1:11">
      <c r="A1" s="16"/>
      <c r="B1" s="3"/>
      <c r="C1" s="3"/>
      <c r="D1" s="3"/>
      <c r="E1" s="3"/>
      <c r="F1" s="3"/>
      <c r="G1" s="3"/>
      <c r="H1" s="3"/>
      <c r="I1" s="3"/>
      <c r="J1" s="4"/>
    </row>
    <row r="2" spans="1:11">
      <c r="A2" s="17"/>
      <c r="B2" s="5"/>
      <c r="C2" s="5"/>
      <c r="D2" s="5"/>
      <c r="E2" s="5"/>
      <c r="F2" s="5"/>
      <c r="G2" s="5"/>
      <c r="H2" s="5"/>
      <c r="I2" s="5"/>
      <c r="J2" s="6"/>
    </row>
    <row r="3" spans="1:11">
      <c r="A3" s="17"/>
      <c r="B3" s="5"/>
      <c r="C3" s="5"/>
      <c r="D3" s="5"/>
      <c r="E3" s="5"/>
      <c r="F3" s="5"/>
      <c r="G3" s="5"/>
      <c r="H3" s="5"/>
      <c r="I3" s="7"/>
      <c r="J3" s="6"/>
    </row>
    <row r="4" spans="1:11">
      <c r="A4" s="17"/>
      <c r="B4" s="5"/>
      <c r="C4" s="5"/>
      <c r="D4" s="5"/>
      <c r="E4" s="5"/>
      <c r="F4" s="5"/>
      <c r="G4" s="5"/>
      <c r="H4" s="5"/>
      <c r="I4" s="5"/>
      <c r="J4" s="6"/>
    </row>
    <row r="5" spans="1:11">
      <c r="A5" s="17"/>
      <c r="B5" s="5"/>
      <c r="C5" s="264"/>
      <c r="D5" s="264"/>
      <c r="E5" s="264"/>
      <c r="F5" s="264"/>
      <c r="G5" s="264"/>
      <c r="H5" s="264"/>
      <c r="I5" s="5"/>
      <c r="J5" s="6"/>
    </row>
    <row r="6" spans="1:11">
      <c r="A6" s="17"/>
      <c r="B6" s="5"/>
      <c r="C6" s="264"/>
      <c r="D6" s="264"/>
      <c r="E6" s="264"/>
      <c r="F6" s="264"/>
      <c r="G6" s="264"/>
      <c r="H6" s="264"/>
      <c r="I6" s="5"/>
      <c r="J6" s="6"/>
      <c r="K6" s="149"/>
    </row>
    <row r="7" spans="1:11">
      <c r="A7" s="17"/>
      <c r="B7" s="145"/>
      <c r="C7" s="146"/>
      <c r="D7" s="147"/>
      <c r="E7" s="147"/>
      <c r="F7" s="147"/>
      <c r="G7" s="147"/>
      <c r="H7" s="147"/>
      <c r="I7" s="5"/>
      <c r="J7" s="6"/>
    </row>
    <row r="8" spans="1:11" ht="45" customHeight="1">
      <c r="A8" s="17"/>
      <c r="B8" s="5"/>
      <c r="C8" s="5"/>
      <c r="D8" s="5"/>
      <c r="E8" s="5"/>
      <c r="F8" s="5"/>
      <c r="G8" s="5"/>
      <c r="H8" s="5"/>
      <c r="I8" s="5"/>
      <c r="J8" s="6"/>
    </row>
    <row r="9" spans="1:11" ht="12.75" customHeight="1">
      <c r="A9" s="300" t="s">
        <v>346</v>
      </c>
      <c r="B9" s="301"/>
      <c r="C9" s="77" t="s">
        <v>65</v>
      </c>
      <c r="D9" s="27">
        <f>(1-(1-C11)*(1-D11)*(1-F11)*(1-G11))</f>
        <v>0</v>
      </c>
      <c r="E9" s="75"/>
      <c r="F9" s="75"/>
      <c r="G9" s="76"/>
      <c r="H9" s="312" t="s">
        <v>3</v>
      </c>
      <c r="I9" s="312" t="s">
        <v>58</v>
      </c>
      <c r="J9" s="312" t="s">
        <v>4</v>
      </c>
    </row>
    <row r="10" spans="1:11" ht="27" customHeight="1">
      <c r="A10" s="302"/>
      <c r="B10" s="303"/>
      <c r="C10" s="77" t="s">
        <v>57</v>
      </c>
      <c r="D10" s="77" t="s">
        <v>64</v>
      </c>
      <c r="E10" s="77" t="s">
        <v>0</v>
      </c>
      <c r="F10" s="77" t="s">
        <v>1</v>
      </c>
      <c r="G10" s="78" t="s">
        <v>2</v>
      </c>
      <c r="H10" s="313"/>
      <c r="I10" s="313"/>
      <c r="J10" s="313"/>
    </row>
    <row r="11" spans="1:11" ht="12.75" customHeight="1">
      <c r="A11" s="304"/>
      <c r="B11" s="305"/>
      <c r="C11" s="14">
        <v>0</v>
      </c>
      <c r="D11" s="14">
        <v>0</v>
      </c>
      <c r="E11" s="15">
        <v>0</v>
      </c>
      <c r="F11" s="14">
        <v>0</v>
      </c>
      <c r="G11" s="14">
        <v>0</v>
      </c>
      <c r="H11" s="313"/>
      <c r="I11" s="313"/>
      <c r="J11" s="313"/>
    </row>
    <row r="12" spans="1:11" ht="12.75" customHeight="1">
      <c r="A12" s="79" t="s">
        <v>5</v>
      </c>
      <c r="B12" s="80" t="s">
        <v>63</v>
      </c>
      <c r="C12" s="81" t="s">
        <v>61</v>
      </c>
      <c r="D12" s="81" t="s">
        <v>60</v>
      </c>
      <c r="E12" s="81" t="s">
        <v>6</v>
      </c>
      <c r="F12" s="275" t="s">
        <v>59</v>
      </c>
      <c r="G12" s="275"/>
      <c r="H12" s="23">
        <v>0</v>
      </c>
      <c r="I12" s="313"/>
      <c r="J12" s="313"/>
    </row>
    <row r="13" spans="1:11">
      <c r="A13" s="314" t="s">
        <v>347</v>
      </c>
      <c r="B13" s="315"/>
      <c r="C13" s="315"/>
      <c r="D13" s="315"/>
      <c r="E13" s="315"/>
      <c r="F13" s="315"/>
      <c r="G13" s="315"/>
      <c r="H13" s="315"/>
      <c r="I13" s="315"/>
      <c r="J13" s="315"/>
    </row>
    <row r="14" spans="1:11">
      <c r="A14" s="125" t="s">
        <v>364</v>
      </c>
      <c r="B14" s="121" t="s">
        <v>350</v>
      </c>
      <c r="C14" s="338">
        <v>16173.675000000001</v>
      </c>
      <c r="D14" s="402">
        <f t="shared" ref="D14:D18" si="0">C14*(1-$D$11)*(1-$C$11)</f>
        <v>16173.675000000001</v>
      </c>
      <c r="E14" s="402">
        <f t="shared" ref="E14:E18" si="1">+D14*$E$11</f>
        <v>0</v>
      </c>
      <c r="F14" s="403">
        <f t="shared" ref="F14:F18" si="2">(D14*(1-$F$11))*(1-$G$11)+E14</f>
        <v>16173.675000000001</v>
      </c>
      <c r="G14" s="403"/>
      <c r="H14" s="402">
        <f t="shared" ref="H14:H18" si="3">IF($H$12=0,F14,(F14/(1-$H$12)))</f>
        <v>16173.675000000001</v>
      </c>
      <c r="I14" s="248"/>
      <c r="J14" s="34">
        <f t="shared" ref="J14:J18" si="4">IF(I14=0,0,((I14-H14)/(H14))*1)</f>
        <v>0</v>
      </c>
    </row>
    <row r="15" spans="1:11">
      <c r="A15" s="97">
        <v>82580371101</v>
      </c>
      <c r="B15" s="29" t="s">
        <v>351</v>
      </c>
      <c r="C15" s="338">
        <v>9265.371104835569</v>
      </c>
      <c r="D15" s="402">
        <f>C15*(1-$D$11)*(1-$C$11)</f>
        <v>9265.371104835569</v>
      </c>
      <c r="E15" s="402">
        <f t="shared" si="1"/>
        <v>0</v>
      </c>
      <c r="F15" s="403">
        <f t="shared" si="2"/>
        <v>9265.371104835569</v>
      </c>
      <c r="G15" s="403"/>
      <c r="H15" s="402">
        <f t="shared" si="3"/>
        <v>9265.371104835569</v>
      </c>
      <c r="I15" s="248"/>
      <c r="J15" s="34">
        <f t="shared" si="4"/>
        <v>0</v>
      </c>
    </row>
    <row r="16" spans="1:11">
      <c r="A16" s="97">
        <v>82580351101</v>
      </c>
      <c r="B16" s="29" t="s">
        <v>349</v>
      </c>
      <c r="C16" s="338">
        <v>8055.7879319459134</v>
      </c>
      <c r="D16" s="402">
        <f t="shared" si="0"/>
        <v>8055.7879319459134</v>
      </c>
      <c r="E16" s="402">
        <f t="shared" si="1"/>
        <v>0</v>
      </c>
      <c r="F16" s="403">
        <f t="shared" si="2"/>
        <v>8055.7879319459134</v>
      </c>
      <c r="G16" s="403"/>
      <c r="H16" s="402">
        <f t="shared" si="3"/>
        <v>8055.7879319459134</v>
      </c>
      <c r="I16" s="248"/>
      <c r="J16" s="34">
        <f t="shared" si="4"/>
        <v>0</v>
      </c>
    </row>
    <row r="17" spans="1:10">
      <c r="A17" s="97">
        <v>32580341301</v>
      </c>
      <c r="B17" s="29" t="s">
        <v>348</v>
      </c>
      <c r="C17" s="338">
        <v>6789.5055478270551</v>
      </c>
      <c r="D17" s="402">
        <f t="shared" si="0"/>
        <v>6789.5055478270551</v>
      </c>
      <c r="E17" s="402">
        <f t="shared" si="1"/>
        <v>0</v>
      </c>
      <c r="F17" s="403">
        <f t="shared" si="2"/>
        <v>6789.5055478270551</v>
      </c>
      <c r="G17" s="403"/>
      <c r="H17" s="402">
        <f t="shared" si="3"/>
        <v>6789.5055478270551</v>
      </c>
      <c r="I17" s="248"/>
      <c r="J17" s="34">
        <f t="shared" si="4"/>
        <v>0</v>
      </c>
    </row>
    <row r="18" spans="1:10">
      <c r="A18" s="126">
        <v>82580321101</v>
      </c>
      <c r="B18" s="122" t="s">
        <v>352</v>
      </c>
      <c r="C18" s="404">
        <v>5361.2254173390465</v>
      </c>
      <c r="D18" s="404">
        <f t="shared" si="0"/>
        <v>5361.2254173390465</v>
      </c>
      <c r="E18" s="404">
        <f t="shared" si="1"/>
        <v>0</v>
      </c>
      <c r="F18" s="405">
        <f t="shared" si="2"/>
        <v>5361.2254173390465</v>
      </c>
      <c r="G18" s="405"/>
      <c r="H18" s="404">
        <f t="shared" si="3"/>
        <v>5361.2254173390465</v>
      </c>
      <c r="I18" s="249"/>
      <c r="J18" s="52">
        <f t="shared" si="4"/>
        <v>0</v>
      </c>
    </row>
    <row r="19" spans="1:10">
      <c r="A19" s="150"/>
      <c r="B19" s="150"/>
      <c r="C19" s="150"/>
      <c r="D19" s="150"/>
      <c r="E19" s="150"/>
      <c r="F19" s="150"/>
      <c r="G19" s="150"/>
      <c r="H19" s="150"/>
      <c r="I19" s="150"/>
      <c r="J19" s="150"/>
    </row>
    <row r="20" spans="1:10">
      <c r="A20" s="150"/>
      <c r="B20" s="150"/>
      <c r="C20" s="150"/>
      <c r="D20" s="150"/>
      <c r="E20" s="150"/>
      <c r="F20" s="150"/>
      <c r="G20" s="150"/>
      <c r="H20" s="150"/>
      <c r="I20" s="150"/>
      <c r="J20" s="150"/>
    </row>
    <row r="21" spans="1:10">
      <c r="A21" s="150"/>
      <c r="B21" s="150"/>
      <c r="C21" s="150"/>
      <c r="D21" s="150"/>
      <c r="E21" s="150"/>
      <c r="F21" s="150"/>
      <c r="G21" s="150"/>
      <c r="H21" s="150"/>
      <c r="I21" s="150"/>
      <c r="J21" s="150"/>
    </row>
    <row r="22" spans="1:10">
      <c r="A22" s="150"/>
      <c r="B22" s="150"/>
      <c r="C22" s="150"/>
      <c r="D22" s="150"/>
      <c r="E22" s="150"/>
      <c r="F22" s="150"/>
      <c r="G22" s="150"/>
      <c r="H22" s="150"/>
      <c r="I22" s="150"/>
      <c r="J22" s="150"/>
    </row>
  </sheetData>
  <sheetProtection algorithmName="SHA-512" hashValue="TsmLut/h7F3nlcU7BuIwHUB+JcuNj8uoJ383cgnVlgCWYEMTyWOUCjlwm2eV6hMpr0/sSoq2pM7EySC12BiDWg==" saltValue="jHMuwKx0YJD3abutbubHUg==" spinCount="100000" sheet="1" objects="1" scenarios="1" selectLockedCells="1"/>
  <mergeCells count="12">
    <mergeCell ref="J9:J12"/>
    <mergeCell ref="F12:G12"/>
    <mergeCell ref="F18:G18"/>
    <mergeCell ref="C5:H6"/>
    <mergeCell ref="A9:B11"/>
    <mergeCell ref="H9:H11"/>
    <mergeCell ref="I9:I12"/>
    <mergeCell ref="A13:J13"/>
    <mergeCell ref="F14:G14"/>
    <mergeCell ref="F15:G15"/>
    <mergeCell ref="F16:G16"/>
    <mergeCell ref="F17:G17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K31"/>
  <sheetViews>
    <sheetView workbookViewId="0">
      <selection activeCell="I17" sqref="I17"/>
    </sheetView>
  </sheetViews>
  <sheetFormatPr defaultColWidth="12.28515625" defaultRowHeight="12.75"/>
  <cols>
    <col min="1" max="1" width="14" style="158" customWidth="1"/>
    <col min="2" max="2" width="78.5703125" style="158" customWidth="1"/>
    <col min="3" max="3" width="14.5703125" style="158" customWidth="1"/>
    <col min="4" max="4" width="13.5703125" style="158" customWidth="1"/>
    <col min="5" max="5" width="13.7109375" style="158" customWidth="1"/>
    <col min="6" max="6" width="9.28515625" style="158" customWidth="1"/>
    <col min="7" max="7" width="9.7109375" style="158" bestFit="1" customWidth="1"/>
    <col min="8" max="8" width="13.28515625" style="158" customWidth="1"/>
    <col min="9" max="9" width="13.42578125" style="158" customWidth="1"/>
    <col min="10" max="10" width="11.7109375" style="158" customWidth="1"/>
    <col min="11" max="16384" width="12.28515625" style="158"/>
  </cols>
  <sheetData>
    <row r="1" spans="1:11">
      <c r="A1" s="16"/>
      <c r="B1" s="3"/>
      <c r="C1" s="3"/>
      <c r="D1" s="3"/>
      <c r="E1" s="3"/>
      <c r="F1" s="3"/>
      <c r="G1" s="3"/>
      <c r="H1" s="3"/>
      <c r="I1" s="3"/>
      <c r="J1" s="4"/>
    </row>
    <row r="2" spans="1:11">
      <c r="A2" s="17"/>
      <c r="B2" s="5"/>
      <c r="C2" s="5"/>
      <c r="D2" s="5"/>
      <c r="E2" s="5"/>
      <c r="F2" s="5"/>
      <c r="G2" s="5"/>
      <c r="H2" s="5"/>
      <c r="I2" s="5"/>
      <c r="J2" s="6"/>
    </row>
    <row r="3" spans="1:11">
      <c r="A3" s="17"/>
      <c r="B3" s="5"/>
      <c r="C3" s="5"/>
      <c r="D3" s="5"/>
      <c r="E3" s="5"/>
      <c r="F3" s="5"/>
      <c r="G3" s="5"/>
      <c r="H3" s="5"/>
      <c r="I3" s="7"/>
      <c r="J3" s="6"/>
      <c r="K3" s="159">
        <v>56</v>
      </c>
    </row>
    <row r="4" spans="1:11">
      <c r="A4" s="17"/>
      <c r="B4" s="5"/>
      <c r="C4" s="5"/>
      <c r="D4" s="5"/>
      <c r="E4" s="5"/>
      <c r="F4" s="5"/>
      <c r="G4" s="5"/>
      <c r="H4" s="5"/>
      <c r="I4" s="5"/>
      <c r="J4" s="6"/>
    </row>
    <row r="5" spans="1:11">
      <c r="A5" s="17"/>
      <c r="B5" s="5"/>
      <c r="C5" s="264"/>
      <c r="D5" s="264"/>
      <c r="E5" s="264"/>
      <c r="F5" s="264"/>
      <c r="G5" s="264"/>
      <c r="H5" s="264"/>
      <c r="I5" s="5"/>
      <c r="J5" s="6"/>
    </row>
    <row r="6" spans="1:11">
      <c r="A6" s="17"/>
      <c r="B6" s="5"/>
      <c r="C6" s="264"/>
      <c r="D6" s="264"/>
      <c r="E6" s="264"/>
      <c r="F6" s="264"/>
      <c r="G6" s="264"/>
      <c r="H6" s="264"/>
      <c r="I6" s="5"/>
      <c r="J6" s="6"/>
    </row>
    <row r="7" spans="1:11">
      <c r="A7" s="17"/>
      <c r="B7" s="155"/>
      <c r="C7" s="156"/>
      <c r="D7" s="157"/>
      <c r="E7" s="157"/>
      <c r="F7" s="157"/>
      <c r="G7" s="157"/>
      <c r="H7" s="157"/>
      <c r="I7" s="5"/>
      <c r="J7" s="6"/>
    </row>
    <row r="8" spans="1:11" ht="44.25" customHeight="1">
      <c r="A8" s="17"/>
      <c r="B8" s="5"/>
      <c r="C8" s="5"/>
      <c r="D8" s="5"/>
      <c r="E8" s="5"/>
      <c r="F8" s="5"/>
      <c r="G8" s="5"/>
      <c r="H8" s="5"/>
      <c r="I8" s="5"/>
      <c r="J8" s="6"/>
    </row>
    <row r="9" spans="1:11" ht="12.75" customHeight="1">
      <c r="A9" s="300" t="s">
        <v>432</v>
      </c>
      <c r="B9" s="301"/>
      <c r="C9" s="77" t="s">
        <v>65</v>
      </c>
      <c r="D9" s="27">
        <f>(1-(1-C11)*(1-D11)*(1-F11)*(1-G11))</f>
        <v>0</v>
      </c>
      <c r="E9" s="75"/>
      <c r="F9" s="75"/>
      <c r="G9" s="76"/>
      <c r="H9" s="319" t="s">
        <v>3</v>
      </c>
      <c r="I9" s="319" t="s">
        <v>58</v>
      </c>
      <c r="J9" s="319" t="s">
        <v>4</v>
      </c>
    </row>
    <row r="10" spans="1:11" ht="28.5" customHeight="1">
      <c r="A10" s="302"/>
      <c r="B10" s="303"/>
      <c r="C10" s="77" t="s">
        <v>57</v>
      </c>
      <c r="D10" s="77" t="s">
        <v>64</v>
      </c>
      <c r="E10" s="77" t="s">
        <v>0</v>
      </c>
      <c r="F10" s="77" t="s">
        <v>1</v>
      </c>
      <c r="G10" s="78" t="s">
        <v>2</v>
      </c>
      <c r="H10" s="320"/>
      <c r="I10" s="320"/>
      <c r="J10" s="320"/>
    </row>
    <row r="11" spans="1:11" ht="12.75" customHeight="1">
      <c r="A11" s="304"/>
      <c r="B11" s="305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320"/>
      <c r="I11" s="320"/>
      <c r="J11" s="320"/>
    </row>
    <row r="12" spans="1:11" ht="12.75" customHeight="1">
      <c r="A12" s="79" t="s">
        <v>5</v>
      </c>
      <c r="B12" s="80" t="s">
        <v>62</v>
      </c>
      <c r="C12" s="81" t="s">
        <v>61</v>
      </c>
      <c r="D12" s="81" t="s">
        <v>60</v>
      </c>
      <c r="E12" s="81" t="s">
        <v>6</v>
      </c>
      <c r="F12" s="275" t="s">
        <v>59</v>
      </c>
      <c r="G12" s="275"/>
      <c r="H12" s="14">
        <v>0</v>
      </c>
      <c r="I12" s="320"/>
      <c r="J12" s="320"/>
    </row>
    <row r="13" spans="1:11">
      <c r="A13" s="316" t="s">
        <v>359</v>
      </c>
      <c r="B13" s="317"/>
      <c r="C13" s="318"/>
      <c r="D13" s="318"/>
      <c r="E13" s="318"/>
      <c r="F13" s="318"/>
      <c r="G13" s="318"/>
      <c r="H13" s="318"/>
      <c r="I13" s="318"/>
      <c r="J13" s="318"/>
    </row>
    <row r="14" spans="1:11" ht="13.5" thickBot="1">
      <c r="A14" s="209" t="s">
        <v>104</v>
      </c>
      <c r="B14" s="210" t="s">
        <v>437</v>
      </c>
      <c r="C14" s="406">
        <v>17714.025000000001</v>
      </c>
      <c r="D14" s="407">
        <f t="shared" ref="D14:D20" si="0">C14*(1-$D$11)*(1-$C$11)</f>
        <v>17714.025000000001</v>
      </c>
      <c r="E14" s="407">
        <f t="shared" ref="E14:E20" si="1">+D14*$E$11</f>
        <v>0</v>
      </c>
      <c r="F14" s="408">
        <f t="shared" ref="F14:F20" si="2">(D14*(1-$F$11))*(1-$G$11)+E14</f>
        <v>17714.025000000001</v>
      </c>
      <c r="G14" s="408"/>
      <c r="H14" s="407">
        <f t="shared" ref="H14:H20" si="3">IF($H$12=0,F14,(F14/(1-$H$12)))</f>
        <v>17714.025000000001</v>
      </c>
      <c r="I14" s="250"/>
      <c r="J14" s="211">
        <f t="shared" ref="J14:J20" si="4">IF(I14=0,0,((I14-H14)/(H14))*1)</f>
        <v>0</v>
      </c>
    </row>
    <row r="15" spans="1:11" ht="13.5" thickTop="1">
      <c r="A15" s="212" t="s">
        <v>297</v>
      </c>
      <c r="B15" s="213" t="s">
        <v>353</v>
      </c>
      <c r="C15" s="386">
        <v>17325.63</v>
      </c>
      <c r="D15" s="409">
        <f>C15*(1-$D$11)*(1-$C$11)</f>
        <v>17325.63</v>
      </c>
      <c r="E15" s="409">
        <f>+D15*$E$11</f>
        <v>0</v>
      </c>
      <c r="F15" s="410">
        <f>(D15*(1-$F$11))*(1-$G$11)+E15</f>
        <v>17325.63</v>
      </c>
      <c r="G15" s="410"/>
      <c r="H15" s="409">
        <f>IF($H$12=0,F15,(F15/(1-$H$12)))</f>
        <v>17325.63</v>
      </c>
      <c r="I15" s="251"/>
      <c r="J15" s="205">
        <f>IF(I15=0,0,((I15-H15)/(H15))*1)</f>
        <v>0</v>
      </c>
    </row>
    <row r="16" spans="1:11">
      <c r="A16" s="152" t="s">
        <v>296</v>
      </c>
      <c r="B16" s="61" t="s">
        <v>354</v>
      </c>
      <c r="C16" s="372">
        <v>13597.605000000001</v>
      </c>
      <c r="D16" s="411">
        <f>C16*(1-$D$11)*(1-$C$11)</f>
        <v>13597.605000000001</v>
      </c>
      <c r="E16" s="411">
        <f>+D16*$E$11</f>
        <v>0</v>
      </c>
      <c r="F16" s="412">
        <f>(D16*(1-$F$11))*(1-$G$11)+E16</f>
        <v>13597.605000000001</v>
      </c>
      <c r="G16" s="412"/>
      <c r="H16" s="411">
        <f>IF($H$12=0,F16,(F16/(1-$H$12)))</f>
        <v>13597.605000000001</v>
      </c>
      <c r="I16" s="252"/>
      <c r="J16" s="60">
        <f>IF(I16=0,0,((I16-H16)/(H16))*1)</f>
        <v>0</v>
      </c>
    </row>
    <row r="17" spans="1:10" ht="13.5" thickBot="1">
      <c r="A17" s="214" t="s">
        <v>295</v>
      </c>
      <c r="B17" s="215" t="s">
        <v>436</v>
      </c>
      <c r="C17" s="374">
        <v>8620.2900000000009</v>
      </c>
      <c r="D17" s="413">
        <f>C17*(1-$D$11)*(1-$C$11)</f>
        <v>8620.2900000000009</v>
      </c>
      <c r="E17" s="413">
        <f>+D17*$E$11</f>
        <v>0</v>
      </c>
      <c r="F17" s="414">
        <f>(D17*(1-$F$11))*(1-$G$11)+E17</f>
        <v>8620.2900000000009</v>
      </c>
      <c r="G17" s="414"/>
      <c r="H17" s="413">
        <f>IF($H$12=0,F17,(F17/(1-$H$12)))</f>
        <v>8620.2900000000009</v>
      </c>
      <c r="I17" s="253"/>
      <c r="J17" s="208">
        <f>IF(I17=0,0,((I17-H17)/(H17))*1)</f>
        <v>0</v>
      </c>
    </row>
    <row r="18" spans="1:10" ht="13.5" thickTop="1">
      <c r="A18" s="203" t="s">
        <v>294</v>
      </c>
      <c r="B18" s="204" t="s">
        <v>433</v>
      </c>
      <c r="C18" s="386">
        <v>15662.43</v>
      </c>
      <c r="D18" s="409">
        <f t="shared" si="0"/>
        <v>15662.43</v>
      </c>
      <c r="E18" s="409">
        <f t="shared" si="1"/>
        <v>0</v>
      </c>
      <c r="F18" s="410">
        <f t="shared" si="2"/>
        <v>15662.43</v>
      </c>
      <c r="G18" s="410"/>
      <c r="H18" s="409">
        <f t="shared" si="3"/>
        <v>15662.43</v>
      </c>
      <c r="I18" s="251"/>
      <c r="J18" s="205">
        <f t="shared" si="4"/>
        <v>0</v>
      </c>
    </row>
    <row r="19" spans="1:10">
      <c r="A19" s="153" t="s">
        <v>293</v>
      </c>
      <c r="B19" s="162" t="s">
        <v>434</v>
      </c>
      <c r="C19" s="372">
        <v>12668.67</v>
      </c>
      <c r="D19" s="411">
        <f t="shared" si="0"/>
        <v>12668.67</v>
      </c>
      <c r="E19" s="411">
        <f t="shared" si="1"/>
        <v>0</v>
      </c>
      <c r="F19" s="412">
        <f t="shared" si="2"/>
        <v>12668.67</v>
      </c>
      <c r="G19" s="412"/>
      <c r="H19" s="411">
        <f t="shared" si="3"/>
        <v>12668.67</v>
      </c>
      <c r="I19" s="252"/>
      <c r="J19" s="60">
        <f t="shared" si="4"/>
        <v>0</v>
      </c>
    </row>
    <row r="20" spans="1:10" ht="13.5" thickBot="1">
      <c r="A20" s="206" t="s">
        <v>292</v>
      </c>
      <c r="B20" s="207" t="s">
        <v>355</v>
      </c>
      <c r="C20" s="374">
        <v>9336.6</v>
      </c>
      <c r="D20" s="413">
        <f t="shared" si="0"/>
        <v>9336.6</v>
      </c>
      <c r="E20" s="413">
        <f t="shared" si="1"/>
        <v>0</v>
      </c>
      <c r="F20" s="414">
        <f t="shared" si="2"/>
        <v>9336.6</v>
      </c>
      <c r="G20" s="414"/>
      <c r="H20" s="413">
        <f t="shared" si="3"/>
        <v>9336.6</v>
      </c>
      <c r="I20" s="253"/>
      <c r="J20" s="208">
        <f t="shared" si="4"/>
        <v>0</v>
      </c>
    </row>
    <row r="21" spans="1:10" ht="13.5" thickTop="1">
      <c r="A21" s="201" t="s">
        <v>302</v>
      </c>
      <c r="B21" s="202" t="s">
        <v>435</v>
      </c>
      <c r="C21" s="377">
        <v>8168.5800000000008</v>
      </c>
      <c r="D21" s="415">
        <f>C21*(1-$D$11)*(1-$C$11)</f>
        <v>8168.5800000000008</v>
      </c>
      <c r="E21" s="415">
        <f>+D21*$E$11</f>
        <v>0</v>
      </c>
      <c r="F21" s="416">
        <f>(D21*(1-$F$11))*(1-$G$11)+E21</f>
        <v>8168.5800000000008</v>
      </c>
      <c r="G21" s="416"/>
      <c r="H21" s="415">
        <f>IF($H$12=0,F21,(F21/(1-$H$12)))</f>
        <v>8168.5800000000008</v>
      </c>
      <c r="I21" s="254"/>
      <c r="J21" s="59">
        <f>IF(I21=0,0,((I21-H21)/(H21))*1)</f>
        <v>0</v>
      </c>
    </row>
    <row r="22" spans="1:10">
      <c r="A22" s="153" t="s">
        <v>291</v>
      </c>
      <c r="B22" s="162" t="s">
        <v>356</v>
      </c>
      <c r="C22" s="372">
        <v>6371.1900000000005</v>
      </c>
      <c r="D22" s="411">
        <f>C22*(1-$D$11)*(1-$C$11)</f>
        <v>6371.1900000000005</v>
      </c>
      <c r="E22" s="411">
        <f>+D22*$E$11</f>
        <v>0</v>
      </c>
      <c r="F22" s="412">
        <f>(D22*(1-$F$11))*(1-$G$11)+E22</f>
        <v>6371.1900000000005</v>
      </c>
      <c r="G22" s="412"/>
      <c r="H22" s="411">
        <f>IF($H$12=0,F22,(F22/(1-$H$12)))</f>
        <v>6371.1900000000005</v>
      </c>
      <c r="I22" s="252"/>
      <c r="J22" s="60">
        <f>IF(I22=0,0,((I22-H22)/(H22))*1)</f>
        <v>0</v>
      </c>
    </row>
    <row r="23" spans="1:10">
      <c r="A23" s="153" t="s">
        <v>301</v>
      </c>
      <c r="B23" s="162" t="s">
        <v>357</v>
      </c>
      <c r="C23" s="372">
        <v>6238.89</v>
      </c>
      <c r="D23" s="411">
        <f>C23*(1-$D$11)*(1-$C$11)</f>
        <v>6238.89</v>
      </c>
      <c r="E23" s="411">
        <f>+D23*$E$11</f>
        <v>0</v>
      </c>
      <c r="F23" s="412">
        <f>(D23*(1-$F$11))*(1-$G$11)+E23</f>
        <v>6238.89</v>
      </c>
      <c r="G23" s="412"/>
      <c r="H23" s="411">
        <f>IF($H$12=0,F23,(F23/(1-$H$12)))</f>
        <v>6238.89</v>
      </c>
      <c r="I23" s="252"/>
      <c r="J23" s="60">
        <f>IF(I23=0,0,((I23-H23)/(H23))*1)</f>
        <v>0</v>
      </c>
    </row>
    <row r="24" spans="1:10">
      <c r="A24" s="154" t="s">
        <v>300</v>
      </c>
      <c r="B24" s="163" t="s">
        <v>358</v>
      </c>
      <c r="C24" s="373">
        <v>4063.5</v>
      </c>
      <c r="D24" s="417">
        <f>C24*(1-$D$11)*(1-$C$11)</f>
        <v>4063.5</v>
      </c>
      <c r="E24" s="417">
        <f>+D24*$E$11</f>
        <v>0</v>
      </c>
      <c r="F24" s="418">
        <f>(D24*(1-$F$11))*(1-$G$11)+E24</f>
        <v>4063.5</v>
      </c>
      <c r="G24" s="418"/>
      <c r="H24" s="417">
        <f>IF($H$12=0,F24,(F24/(1-$H$12)))</f>
        <v>4063.5</v>
      </c>
      <c r="I24" s="255"/>
      <c r="J24" s="151">
        <f>IF(I24=0,0,((I24-H24)/(H24))*1)</f>
        <v>0</v>
      </c>
    </row>
    <row r="25" spans="1:10">
      <c r="A25" s="160"/>
      <c r="B25" s="160"/>
      <c r="C25" s="160"/>
      <c r="D25" s="160"/>
      <c r="E25" s="160"/>
      <c r="F25" s="160"/>
      <c r="G25" s="160"/>
      <c r="H25" s="160"/>
      <c r="I25" s="160"/>
      <c r="J25" s="160"/>
    </row>
    <row r="26" spans="1:10">
      <c r="A26" s="160"/>
      <c r="B26" s="160"/>
      <c r="C26" s="160"/>
      <c r="D26" s="160"/>
      <c r="E26" s="160"/>
      <c r="F26" s="160"/>
      <c r="G26" s="160"/>
      <c r="H26" s="160"/>
      <c r="I26" s="160"/>
      <c r="J26" s="160"/>
    </row>
    <row r="27" spans="1:10">
      <c r="A27" s="160"/>
      <c r="B27" s="160"/>
      <c r="C27" s="160"/>
      <c r="D27" s="160"/>
      <c r="E27" s="160"/>
      <c r="F27" s="160"/>
      <c r="G27" s="160"/>
      <c r="H27" s="160"/>
      <c r="I27" s="160"/>
      <c r="J27" s="160"/>
    </row>
    <row r="28" spans="1:10">
      <c r="A28" s="160"/>
      <c r="B28" s="160"/>
      <c r="C28" s="160"/>
      <c r="D28" s="160"/>
      <c r="E28" s="160"/>
      <c r="F28" s="160"/>
      <c r="G28" s="160"/>
      <c r="H28" s="160"/>
      <c r="I28" s="160"/>
      <c r="J28" s="160"/>
    </row>
    <row r="31" spans="1:10">
      <c r="D31" s="161"/>
    </row>
  </sheetData>
  <sheetProtection algorithmName="SHA-512" hashValue="DexdW5VkVb4o5zDvrfqeEw82EhCPW/5fBl5X3jXkZR8lX5MYUNRZApYwkw1xG/b8zdi8xGYIH1bbGvIpVzgUrw==" saltValue="YAckO7SgM5ttmfNvJPWNUQ==" spinCount="100000" sheet="1" objects="1" scenarios="1" selectLockedCells="1"/>
  <mergeCells count="18">
    <mergeCell ref="C5:H6"/>
    <mergeCell ref="F22:G22"/>
    <mergeCell ref="F23:G23"/>
    <mergeCell ref="A13:J13"/>
    <mergeCell ref="A9:B11"/>
    <mergeCell ref="H9:H11"/>
    <mergeCell ref="F19:G19"/>
    <mergeCell ref="J9:J12"/>
    <mergeCell ref="F15:G15"/>
    <mergeCell ref="I9:I12"/>
    <mergeCell ref="F12:G12"/>
    <mergeCell ref="F24:G24"/>
    <mergeCell ref="F14:G14"/>
    <mergeCell ref="F17:G17"/>
    <mergeCell ref="F16:G16"/>
    <mergeCell ref="F20:G20"/>
    <mergeCell ref="F18:G18"/>
    <mergeCell ref="F21:G21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4" workbookViewId="0">
      <selection activeCell="I21" sqref="I21"/>
    </sheetView>
  </sheetViews>
  <sheetFormatPr defaultColWidth="12.28515625" defaultRowHeight="12.75"/>
  <cols>
    <col min="1" max="1" width="18.7109375" style="73" customWidth="1"/>
    <col min="2" max="2" width="54.85546875" style="73" customWidth="1"/>
    <col min="3" max="3" width="16.42578125" style="73" customWidth="1"/>
    <col min="4" max="4" width="17.7109375" style="73" bestFit="1" customWidth="1"/>
    <col min="5" max="5" width="16.42578125" style="73" customWidth="1"/>
    <col min="6" max="6" width="9.140625" style="73" customWidth="1"/>
    <col min="7" max="7" width="9.7109375" style="73" bestFit="1" customWidth="1"/>
    <col min="8" max="8" width="14.85546875" style="73" customWidth="1"/>
    <col min="9" max="9" width="12.7109375" style="73" customWidth="1"/>
    <col min="10" max="10" width="12.85546875" style="73" customWidth="1"/>
    <col min="11" max="16384" width="12.28515625" style="73"/>
  </cols>
  <sheetData>
    <row r="1" spans="1:10">
      <c r="A1" s="16"/>
      <c r="B1" s="3"/>
      <c r="C1" s="3"/>
      <c r="D1" s="3"/>
      <c r="E1" s="3"/>
      <c r="F1" s="3"/>
      <c r="G1" s="3"/>
      <c r="H1" s="3"/>
      <c r="I1" s="3"/>
      <c r="J1" s="4"/>
    </row>
    <row r="2" spans="1:10">
      <c r="A2" s="17"/>
      <c r="B2" s="5"/>
      <c r="C2" s="5"/>
      <c r="D2" s="5"/>
      <c r="E2" s="5"/>
      <c r="F2" s="5"/>
      <c r="G2" s="5"/>
      <c r="H2" s="5"/>
      <c r="I2" s="5"/>
      <c r="J2" s="6"/>
    </row>
    <row r="3" spans="1:10">
      <c r="A3" s="17"/>
      <c r="B3" s="5"/>
      <c r="C3" s="5"/>
      <c r="D3" s="5"/>
      <c r="E3" s="5"/>
      <c r="F3" s="5"/>
      <c r="G3" s="5"/>
      <c r="H3" s="5"/>
      <c r="I3" s="7"/>
      <c r="J3" s="6"/>
    </row>
    <row r="4" spans="1:10">
      <c r="A4" s="17"/>
      <c r="B4" s="5"/>
      <c r="C4" s="5"/>
      <c r="D4" s="5"/>
      <c r="E4" s="5"/>
      <c r="F4" s="5"/>
      <c r="G4" s="5"/>
      <c r="H4" s="5"/>
      <c r="I4" s="5"/>
      <c r="J4" s="6"/>
    </row>
    <row r="5" spans="1:10">
      <c r="A5" s="17"/>
      <c r="B5" s="5"/>
      <c r="C5" s="264"/>
      <c r="D5" s="264"/>
      <c r="E5" s="264"/>
      <c r="F5" s="264"/>
      <c r="G5" s="264"/>
      <c r="H5" s="264"/>
      <c r="I5" s="5"/>
      <c r="J5" s="6"/>
    </row>
    <row r="6" spans="1:10">
      <c r="A6" s="17"/>
      <c r="B6" s="5"/>
      <c r="C6" s="264"/>
      <c r="D6" s="264"/>
      <c r="E6" s="264"/>
      <c r="F6" s="264"/>
      <c r="G6" s="264"/>
      <c r="H6" s="264"/>
      <c r="I6" s="5"/>
      <c r="J6" s="6"/>
    </row>
    <row r="7" spans="1:10">
      <c r="A7" s="17"/>
      <c r="B7" s="69"/>
      <c r="C7" s="70"/>
      <c r="D7" s="71"/>
      <c r="E7" s="71"/>
      <c r="F7" s="71"/>
      <c r="G7" s="71"/>
      <c r="H7" s="71"/>
      <c r="I7" s="5"/>
      <c r="J7" s="6"/>
    </row>
    <row r="8" spans="1:10" ht="44.25" customHeight="1">
      <c r="A8" s="17"/>
      <c r="B8" s="5"/>
      <c r="C8" s="5"/>
      <c r="D8" s="5"/>
      <c r="E8" s="5"/>
      <c r="F8" s="5"/>
      <c r="G8" s="5"/>
      <c r="H8" s="5"/>
      <c r="I8" s="5"/>
      <c r="J8" s="6"/>
    </row>
    <row r="9" spans="1:10" ht="12.75" customHeight="1">
      <c r="A9" s="324" t="s">
        <v>365</v>
      </c>
      <c r="B9" s="325"/>
      <c r="C9" s="77" t="s">
        <v>65</v>
      </c>
      <c r="D9" s="27">
        <f>(1-(1-C11)*(1-D11)*(1-F11)*(1-G11))</f>
        <v>0</v>
      </c>
      <c r="E9" s="75"/>
      <c r="F9" s="75"/>
      <c r="G9" s="76"/>
      <c r="H9" s="330" t="s">
        <v>3</v>
      </c>
      <c r="I9" s="330" t="s">
        <v>58</v>
      </c>
      <c r="J9" s="330" t="s">
        <v>4</v>
      </c>
    </row>
    <row r="10" spans="1:10" ht="12.75" customHeight="1">
      <c r="A10" s="326"/>
      <c r="B10" s="327"/>
      <c r="C10" s="77" t="s">
        <v>57</v>
      </c>
      <c r="D10" s="77" t="s">
        <v>64</v>
      </c>
      <c r="E10" s="77" t="s">
        <v>0</v>
      </c>
      <c r="F10" s="77" t="s">
        <v>1</v>
      </c>
      <c r="G10" s="78" t="s">
        <v>2</v>
      </c>
      <c r="H10" s="331"/>
      <c r="I10" s="331"/>
      <c r="J10" s="331"/>
    </row>
    <row r="11" spans="1:10" ht="12.75" customHeight="1">
      <c r="A11" s="328"/>
      <c r="B11" s="329"/>
      <c r="C11" s="14">
        <v>0</v>
      </c>
      <c r="D11" s="14">
        <v>0</v>
      </c>
      <c r="E11" s="15">
        <v>0</v>
      </c>
      <c r="F11" s="14">
        <v>0</v>
      </c>
      <c r="G11" s="14">
        <v>0</v>
      </c>
      <c r="H11" s="331"/>
      <c r="I11" s="331"/>
      <c r="J11" s="331"/>
    </row>
    <row r="12" spans="1:10" ht="12.75" customHeight="1">
      <c r="A12" s="79" t="s">
        <v>5</v>
      </c>
      <c r="B12" s="80" t="s">
        <v>62</v>
      </c>
      <c r="C12" s="81" t="s">
        <v>61</v>
      </c>
      <c r="D12" s="81" t="s">
        <v>60</v>
      </c>
      <c r="E12" s="81" t="s">
        <v>6</v>
      </c>
      <c r="F12" s="275" t="s">
        <v>59</v>
      </c>
      <c r="G12" s="275"/>
      <c r="H12" s="23">
        <v>0</v>
      </c>
      <c r="I12" s="331"/>
      <c r="J12" s="331"/>
    </row>
    <row r="13" spans="1:10">
      <c r="A13" s="314" t="s">
        <v>443</v>
      </c>
      <c r="B13" s="314"/>
      <c r="C13" s="314"/>
      <c r="D13" s="314"/>
      <c r="E13" s="314"/>
      <c r="F13" s="314"/>
      <c r="G13" s="314"/>
      <c r="H13" s="314"/>
      <c r="I13" s="314"/>
      <c r="J13" s="314"/>
    </row>
    <row r="14" spans="1:10">
      <c r="A14" s="125" t="s">
        <v>68</v>
      </c>
      <c r="B14" s="121" t="s">
        <v>53</v>
      </c>
      <c r="C14" s="371">
        <v>58007.055594544916</v>
      </c>
      <c r="D14" s="419">
        <f t="shared" ref="D14:D25" si="0">C14*(1-$D$11)*(1-$C$11)</f>
        <v>58007.055594544916</v>
      </c>
      <c r="E14" s="419">
        <f t="shared" ref="E14:E25" si="1">+D14*$E$11</f>
        <v>0</v>
      </c>
      <c r="F14" s="420">
        <f t="shared" ref="F14:F25" si="2">(D14*(1-$F$11))*(1-$G$11)+E14</f>
        <v>58007.055594544916</v>
      </c>
      <c r="G14" s="420"/>
      <c r="H14" s="419">
        <f t="shared" ref="H14:H25" si="3">(F14/(1-$H$12))</f>
        <v>58007.055594544916</v>
      </c>
      <c r="I14" s="256"/>
      <c r="J14" s="50">
        <f>IF(I14=0,0,((I14-H14)/(H14))*1)</f>
        <v>0</v>
      </c>
    </row>
    <row r="15" spans="1:10">
      <c r="A15" s="97" t="s">
        <v>67</v>
      </c>
      <c r="B15" s="29" t="s">
        <v>54</v>
      </c>
      <c r="C15" s="372">
        <v>40033.318500000001</v>
      </c>
      <c r="D15" s="421">
        <f t="shared" si="0"/>
        <v>40033.318500000001</v>
      </c>
      <c r="E15" s="421">
        <f t="shared" si="1"/>
        <v>0</v>
      </c>
      <c r="F15" s="422">
        <f t="shared" si="2"/>
        <v>40033.318500000001</v>
      </c>
      <c r="G15" s="422"/>
      <c r="H15" s="421">
        <f t="shared" si="3"/>
        <v>40033.318500000001</v>
      </c>
      <c r="I15" s="257"/>
      <c r="J15" s="34">
        <f t="shared" ref="J15:J31" si="4">IF(I15=0,0,((I15-H15)/(H15))*1)</f>
        <v>0</v>
      </c>
    </row>
    <row r="16" spans="1:10" ht="13.5" thickBot="1">
      <c r="A16" s="183" t="s">
        <v>66</v>
      </c>
      <c r="B16" s="216" t="s">
        <v>303</v>
      </c>
      <c r="C16" s="374">
        <v>27957.825000000001</v>
      </c>
      <c r="D16" s="423">
        <f t="shared" si="0"/>
        <v>27957.825000000001</v>
      </c>
      <c r="E16" s="423">
        <f t="shared" si="1"/>
        <v>0</v>
      </c>
      <c r="F16" s="424">
        <f t="shared" si="2"/>
        <v>27957.825000000001</v>
      </c>
      <c r="G16" s="424"/>
      <c r="H16" s="423">
        <f t="shared" si="3"/>
        <v>27957.825000000001</v>
      </c>
      <c r="I16" s="258"/>
      <c r="J16" s="185">
        <f t="shared" si="4"/>
        <v>0</v>
      </c>
    </row>
    <row r="17" spans="1:10" ht="13.5" thickTop="1">
      <c r="A17" s="191" t="s">
        <v>71</v>
      </c>
      <c r="B17" s="217" t="s">
        <v>317</v>
      </c>
      <c r="C17" s="386">
        <v>82423.869725300217</v>
      </c>
      <c r="D17" s="425">
        <f t="shared" si="0"/>
        <v>82423.869725300217</v>
      </c>
      <c r="E17" s="425">
        <f t="shared" si="1"/>
        <v>0</v>
      </c>
      <c r="F17" s="426">
        <f t="shared" si="2"/>
        <v>82423.869725300217</v>
      </c>
      <c r="G17" s="426"/>
      <c r="H17" s="425">
        <f t="shared" si="3"/>
        <v>82423.869725300217</v>
      </c>
      <c r="I17" s="259"/>
      <c r="J17" s="193">
        <f t="shared" si="4"/>
        <v>0</v>
      </c>
    </row>
    <row r="18" spans="1:10">
      <c r="A18" s="97" t="s">
        <v>71</v>
      </c>
      <c r="B18" s="29" t="s">
        <v>316</v>
      </c>
      <c r="C18" s="372">
        <v>58613.654141153638</v>
      </c>
      <c r="D18" s="421">
        <f t="shared" si="0"/>
        <v>58613.654141153638</v>
      </c>
      <c r="E18" s="421">
        <f t="shared" si="1"/>
        <v>0</v>
      </c>
      <c r="F18" s="422">
        <f t="shared" si="2"/>
        <v>58613.654141153638</v>
      </c>
      <c r="G18" s="422"/>
      <c r="H18" s="421">
        <f t="shared" si="3"/>
        <v>58613.654141153638</v>
      </c>
      <c r="I18" s="257"/>
      <c r="J18" s="34">
        <f t="shared" si="4"/>
        <v>0</v>
      </c>
    </row>
    <row r="19" spans="1:10" ht="13.5" thickBot="1">
      <c r="A19" s="183" t="s">
        <v>55</v>
      </c>
      <c r="B19" s="216" t="s">
        <v>315</v>
      </c>
      <c r="C19" s="374">
        <v>51908.968914362573</v>
      </c>
      <c r="D19" s="423">
        <f t="shared" si="0"/>
        <v>51908.968914362573</v>
      </c>
      <c r="E19" s="423">
        <f t="shared" si="1"/>
        <v>0</v>
      </c>
      <c r="F19" s="424">
        <f t="shared" si="2"/>
        <v>51908.968914362573</v>
      </c>
      <c r="G19" s="424"/>
      <c r="H19" s="423">
        <f t="shared" si="3"/>
        <v>51908.968914362573</v>
      </c>
      <c r="I19" s="258"/>
      <c r="J19" s="185">
        <f t="shared" si="4"/>
        <v>0</v>
      </c>
    </row>
    <row r="20" spans="1:10" ht="13.5" thickTop="1">
      <c r="A20" s="191" t="s">
        <v>75</v>
      </c>
      <c r="B20" s="217" t="s">
        <v>438</v>
      </c>
      <c r="C20" s="386">
        <v>62723.248087500004</v>
      </c>
      <c r="D20" s="425">
        <f>C20*(1-$D$11)*(1-$C$11)</f>
        <v>62723.248087500004</v>
      </c>
      <c r="E20" s="425">
        <f>+D20*$E$11</f>
        <v>0</v>
      </c>
      <c r="F20" s="426">
        <f t="shared" si="2"/>
        <v>62723.248087500004</v>
      </c>
      <c r="G20" s="426"/>
      <c r="H20" s="425">
        <f t="shared" si="3"/>
        <v>62723.248087500004</v>
      </c>
      <c r="I20" s="259"/>
      <c r="J20" s="193">
        <f t="shared" si="4"/>
        <v>0</v>
      </c>
    </row>
    <row r="21" spans="1:10">
      <c r="A21" s="97" t="s">
        <v>74</v>
      </c>
      <c r="B21" s="29" t="s">
        <v>439</v>
      </c>
      <c r="C21" s="372">
        <v>40661.1</v>
      </c>
      <c r="D21" s="421">
        <f>C21*(1-$D$11)*(1-$C$11)</f>
        <v>40661.1</v>
      </c>
      <c r="E21" s="421">
        <f>+D21*$E$11</f>
        <v>0</v>
      </c>
      <c r="F21" s="422">
        <f t="shared" si="2"/>
        <v>40661.1</v>
      </c>
      <c r="G21" s="422"/>
      <c r="H21" s="421">
        <f t="shared" si="3"/>
        <v>40661.1</v>
      </c>
      <c r="I21" s="257"/>
      <c r="J21" s="34">
        <f t="shared" si="4"/>
        <v>0</v>
      </c>
    </row>
    <row r="22" spans="1:10">
      <c r="A22" s="97" t="s">
        <v>73</v>
      </c>
      <c r="B22" s="29" t="s">
        <v>440</v>
      </c>
      <c r="C22" s="372">
        <v>35687.700000000004</v>
      </c>
      <c r="D22" s="421">
        <f t="shared" si="0"/>
        <v>35687.700000000004</v>
      </c>
      <c r="E22" s="421">
        <f t="shared" si="1"/>
        <v>0</v>
      </c>
      <c r="F22" s="422">
        <f t="shared" si="2"/>
        <v>35687.700000000004</v>
      </c>
      <c r="G22" s="422"/>
      <c r="H22" s="421">
        <f t="shared" si="3"/>
        <v>35687.700000000004</v>
      </c>
      <c r="I22" s="257"/>
      <c r="J22" s="34">
        <f t="shared" si="4"/>
        <v>0</v>
      </c>
    </row>
    <row r="23" spans="1:10" ht="13.5" thickBot="1">
      <c r="A23" s="183" t="s">
        <v>72</v>
      </c>
      <c r="B23" s="216" t="s">
        <v>441</v>
      </c>
      <c r="C23" s="374">
        <v>27468.7048125</v>
      </c>
      <c r="D23" s="423">
        <f t="shared" si="0"/>
        <v>27468.7048125</v>
      </c>
      <c r="E23" s="423">
        <f t="shared" si="1"/>
        <v>0</v>
      </c>
      <c r="F23" s="424">
        <f t="shared" si="2"/>
        <v>27468.7048125</v>
      </c>
      <c r="G23" s="424"/>
      <c r="H23" s="423">
        <f t="shared" si="3"/>
        <v>27468.7048125</v>
      </c>
      <c r="I23" s="258"/>
      <c r="J23" s="185">
        <f t="shared" si="4"/>
        <v>0</v>
      </c>
    </row>
    <row r="24" spans="1:10" ht="13.5" thickTop="1">
      <c r="A24" s="96" t="s">
        <v>70</v>
      </c>
      <c r="B24" s="28" t="s">
        <v>305</v>
      </c>
      <c r="C24" s="377">
        <v>37850.864625000002</v>
      </c>
      <c r="D24" s="427">
        <f t="shared" si="0"/>
        <v>37850.864625000002</v>
      </c>
      <c r="E24" s="427">
        <f t="shared" si="1"/>
        <v>0</v>
      </c>
      <c r="F24" s="428">
        <f t="shared" si="2"/>
        <v>37850.864625000002</v>
      </c>
      <c r="G24" s="428"/>
      <c r="H24" s="427">
        <f t="shared" si="3"/>
        <v>37850.864625000002</v>
      </c>
      <c r="I24" s="260"/>
      <c r="J24" s="33">
        <f t="shared" si="4"/>
        <v>0</v>
      </c>
    </row>
    <row r="25" spans="1:10">
      <c r="A25" s="178" t="s">
        <v>69</v>
      </c>
      <c r="B25" s="30" t="s">
        <v>304</v>
      </c>
      <c r="C25" s="373">
        <v>24764.575499999999</v>
      </c>
      <c r="D25" s="429">
        <f t="shared" si="0"/>
        <v>24764.575499999999</v>
      </c>
      <c r="E25" s="429">
        <f t="shared" si="1"/>
        <v>0</v>
      </c>
      <c r="F25" s="430">
        <f t="shared" si="2"/>
        <v>24764.575499999999</v>
      </c>
      <c r="G25" s="430"/>
      <c r="H25" s="429">
        <f t="shared" si="3"/>
        <v>24764.575499999999</v>
      </c>
      <c r="I25" s="261"/>
      <c r="J25" s="35">
        <f t="shared" si="4"/>
        <v>0</v>
      </c>
    </row>
    <row r="26" spans="1:10" ht="12.75" customHeight="1">
      <c r="A26" s="321" t="s">
        <v>444</v>
      </c>
      <c r="B26" s="322"/>
      <c r="C26" s="322"/>
      <c r="D26" s="322"/>
      <c r="E26" s="322"/>
      <c r="F26" s="322"/>
      <c r="G26" s="322"/>
      <c r="H26" s="322"/>
      <c r="I26" s="322"/>
      <c r="J26" s="323"/>
    </row>
    <row r="27" spans="1:10">
      <c r="A27" s="218" t="s">
        <v>367</v>
      </c>
      <c r="B27" s="121" t="s">
        <v>360</v>
      </c>
      <c r="C27" s="335">
        <v>34660.16869633484</v>
      </c>
      <c r="D27" s="419">
        <f t="shared" ref="D27" si="5">C27*(1-$D$11)*(1-$C$11)</f>
        <v>34660.16869633484</v>
      </c>
      <c r="E27" s="419">
        <f t="shared" ref="E27" si="6">+D27*$E$11</f>
        <v>0</v>
      </c>
      <c r="F27" s="420">
        <f>(D27*(1-$F$11))*(1-$G$11)+E27</f>
        <v>34660.16869633484</v>
      </c>
      <c r="G27" s="420"/>
      <c r="H27" s="419">
        <f>(F27/(1-$H$12))</f>
        <v>34660.16869633484</v>
      </c>
      <c r="I27" s="256"/>
      <c r="J27" s="50">
        <f t="shared" si="4"/>
        <v>0</v>
      </c>
    </row>
    <row r="28" spans="1:10">
      <c r="A28" s="222" t="s">
        <v>370</v>
      </c>
      <c r="B28" s="30" t="s">
        <v>363</v>
      </c>
      <c r="C28" s="336">
        <v>18552.743826601396</v>
      </c>
      <c r="D28" s="429">
        <f>C28*(1-$D$11)*(1-$C$11)</f>
        <v>18552.743826601396</v>
      </c>
      <c r="E28" s="429">
        <f>+D28*$E$11</f>
        <v>0</v>
      </c>
      <c r="F28" s="430">
        <f>(D28*(1-$F$11))*(1-$G$11)+E28</f>
        <v>18552.743826601396</v>
      </c>
      <c r="G28" s="430"/>
      <c r="H28" s="429">
        <f>(F28/(1-$H$12))</f>
        <v>18552.743826601396</v>
      </c>
      <c r="I28" s="261"/>
      <c r="J28" s="35">
        <f>IF(I28=0,0,((I28-H28)/(H28))*1)</f>
        <v>0</v>
      </c>
    </row>
    <row r="29" spans="1:10">
      <c r="A29" s="182" t="s">
        <v>369</v>
      </c>
      <c r="B29" s="29" t="s">
        <v>362</v>
      </c>
      <c r="C29" s="336">
        <v>24715.091599024978</v>
      </c>
      <c r="D29" s="421">
        <f>C29*(1-$D$11)*(1-$C$11)</f>
        <v>24715.091599024978</v>
      </c>
      <c r="E29" s="421">
        <f>+D29*$E$11</f>
        <v>0</v>
      </c>
      <c r="F29" s="422">
        <f>(D29*(1-$F$11))*(1-$G$11)+E29</f>
        <v>24715.091599024978</v>
      </c>
      <c r="G29" s="422"/>
      <c r="H29" s="421">
        <f>(F29/(1-$H$12))</f>
        <v>24715.091599024978</v>
      </c>
      <c r="I29" s="257"/>
      <c r="J29" s="34">
        <f>IF(I29=0,0,((I29-H29)/(H29))*1)</f>
        <v>0</v>
      </c>
    </row>
    <row r="30" spans="1:10" ht="13.5" thickBot="1">
      <c r="A30" s="219" t="s">
        <v>368</v>
      </c>
      <c r="B30" s="216" t="s">
        <v>361</v>
      </c>
      <c r="C30" s="431">
        <v>28949.624426431576</v>
      </c>
      <c r="D30" s="423">
        <f t="shared" ref="D30:D31" si="7">C30*(1-$D$11)*(1-$C$11)</f>
        <v>28949.624426431576</v>
      </c>
      <c r="E30" s="423">
        <f t="shared" ref="E30:E31" si="8">+D30*$E$11</f>
        <v>0</v>
      </c>
      <c r="F30" s="424">
        <f t="shared" ref="F30:F31" si="9">(D30*(1-$F$11))*(1-$G$11)+E30</f>
        <v>28949.624426431576</v>
      </c>
      <c r="G30" s="424"/>
      <c r="H30" s="423">
        <f t="shared" ref="H30:H31" si="10">(F30/(1-$H$12))</f>
        <v>28949.624426431576</v>
      </c>
      <c r="I30" s="258"/>
      <c r="J30" s="185">
        <f t="shared" si="4"/>
        <v>0</v>
      </c>
    </row>
    <row r="31" spans="1:10" ht="13.5" thickTop="1">
      <c r="A31" s="181">
        <v>82560101001</v>
      </c>
      <c r="B31" s="28" t="s">
        <v>442</v>
      </c>
      <c r="C31" s="432">
        <v>16749.12984442864</v>
      </c>
      <c r="D31" s="427">
        <f t="shared" si="7"/>
        <v>16749.12984442864</v>
      </c>
      <c r="E31" s="427">
        <f t="shared" si="8"/>
        <v>0</v>
      </c>
      <c r="F31" s="428">
        <f t="shared" si="9"/>
        <v>16749.12984442864</v>
      </c>
      <c r="G31" s="428"/>
      <c r="H31" s="427">
        <f t="shared" si="10"/>
        <v>16749.12984442864</v>
      </c>
      <c r="I31" s="260"/>
      <c r="J31" s="33">
        <f t="shared" si="4"/>
        <v>0</v>
      </c>
    </row>
    <row r="32" spans="1:10">
      <c r="A32" s="170"/>
      <c r="B32" s="166"/>
      <c r="C32" s="171"/>
      <c r="D32" s="164"/>
      <c r="E32" s="164"/>
      <c r="F32" s="165"/>
      <c r="G32" s="165"/>
      <c r="H32" s="164"/>
      <c r="I32" s="172"/>
      <c r="J32" s="49"/>
    </row>
    <row r="33" spans="1:10">
      <c r="A33" s="177"/>
      <c r="B33" s="167"/>
      <c r="C33" s="173"/>
      <c r="D33" s="164"/>
      <c r="E33" s="164"/>
      <c r="F33" s="165"/>
      <c r="G33" s="165"/>
      <c r="H33" s="164"/>
      <c r="I33" s="172"/>
      <c r="J33" s="49"/>
    </row>
    <row r="34" spans="1:10">
      <c r="A34" s="174"/>
      <c r="B34" s="168"/>
      <c r="C34" s="173"/>
      <c r="D34" s="164"/>
      <c r="E34" s="164"/>
      <c r="F34" s="165"/>
      <c r="G34" s="165"/>
      <c r="H34" s="164"/>
      <c r="I34" s="172"/>
      <c r="J34" s="49"/>
    </row>
    <row r="35" spans="1:10">
      <c r="A35" s="174"/>
      <c r="B35" s="168"/>
      <c r="C35" s="173"/>
      <c r="D35" s="164"/>
      <c r="E35" s="164"/>
      <c r="F35" s="165"/>
      <c r="G35" s="165"/>
      <c r="H35" s="164"/>
      <c r="I35" s="172"/>
      <c r="J35" s="49"/>
    </row>
    <row r="36" spans="1:10">
      <c r="A36" s="175"/>
      <c r="B36" s="169"/>
      <c r="C36" s="176"/>
      <c r="D36" s="164"/>
      <c r="E36" s="164"/>
      <c r="F36" s="165"/>
      <c r="G36" s="165"/>
      <c r="H36" s="164"/>
      <c r="I36" s="172"/>
      <c r="J36" s="49"/>
    </row>
  </sheetData>
  <sheetProtection algorithmName="SHA-512" hashValue="rZ82oPrxTjO1aXcf79vjT/ZB2T1g987Bm873ZmNw1oBntPGvNCeewV78f0t/y64kFhuajkKMXzME15JPVWa7Vg==" saltValue="9cKicyR7lcDWlVEXo2+UEQ==" spinCount="100000" sheet="1" objects="1" scenarios="1" selectLockedCells="1"/>
  <mergeCells count="25">
    <mergeCell ref="F24:G24"/>
    <mergeCell ref="F25:G25"/>
    <mergeCell ref="F17:G17"/>
    <mergeCell ref="F18:G18"/>
    <mergeCell ref="F19:G19"/>
    <mergeCell ref="F21:G21"/>
    <mergeCell ref="F22:G22"/>
    <mergeCell ref="F20:G20"/>
    <mergeCell ref="A13:J13"/>
    <mergeCell ref="F14:G14"/>
    <mergeCell ref="F15:G15"/>
    <mergeCell ref="F16:G16"/>
    <mergeCell ref="F23:G23"/>
    <mergeCell ref="C5:H6"/>
    <mergeCell ref="A9:B11"/>
    <mergeCell ref="H9:H11"/>
    <mergeCell ref="I9:I12"/>
    <mergeCell ref="J9:J12"/>
    <mergeCell ref="F12:G12"/>
    <mergeCell ref="F31:G31"/>
    <mergeCell ref="A26:J26"/>
    <mergeCell ref="F27:G27"/>
    <mergeCell ref="F30:G30"/>
    <mergeCell ref="F29:G29"/>
    <mergeCell ref="F28:G28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LISTA DE PRECIOS No. 66</vt:lpstr>
      <vt:lpstr>ConductoresDeCuDesnudo</vt:lpstr>
      <vt:lpstr>ConductoresAisladoBT</vt:lpstr>
      <vt:lpstr>ConductoresDeCuFlexible</vt:lpstr>
      <vt:lpstr>CablesDeInstrumentación</vt:lpstr>
      <vt:lpstr>ConductoresDeAlDesnudo</vt:lpstr>
      <vt:lpstr>ConductoresDeAlCubiertos</vt:lpstr>
      <vt:lpstr>ConductoresDeAlMultiplex</vt:lpstr>
      <vt:lpstr>ConductoresDeMTAislados</vt:lpstr>
      <vt:lpstr>ConductoresDeAcero</vt:lpstr>
      <vt:lpstr>condiciones comerciales</vt:lpstr>
      <vt:lpstr>ConductoresDeCuDesnudo!Print_Area</vt:lpstr>
    </vt:vector>
  </TitlesOfParts>
  <Company>Procables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CAcevedo</dc:creator>
  <cp:lastModifiedBy>Alarcon, Lucyana</cp:lastModifiedBy>
  <cp:lastPrinted>2010-05-26T15:14:30Z</cp:lastPrinted>
  <dcterms:created xsi:type="dcterms:W3CDTF">2008-06-10T20:40:23Z</dcterms:created>
  <dcterms:modified xsi:type="dcterms:W3CDTF">2018-06-14T21:23:46Z</dcterms:modified>
</cp:coreProperties>
</file>