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workbookProtection workbookPassword="DBF2" lockStructure="1"/>
  <bookViews>
    <workbookView showHorizontalScroll="0" showVerticalScroll="0" showSheetTabs="0" xWindow="-2040" yWindow="270" windowWidth="12690" windowHeight="7845" tabRatio="874" activeTab="4"/>
  </bookViews>
  <sheets>
    <sheet name="Gráfico2" sheetId="15" r:id="rId1"/>
    <sheet name="Gráfico1" sheetId="14" r:id="rId2"/>
    <sheet name="LISTA DE PRECIOS No. 42" sheetId="1" r:id="rId3"/>
    <sheet name="condiciones comerciales" sheetId="12" r:id="rId4"/>
    <sheet name="cobre ddo" sheetId="2" r:id="rId5"/>
    <sheet name="a y c thhn" sheetId="3" r:id="rId6"/>
    <sheet name="control e ins" sheetId="5" r:id="rId7"/>
    <sheet name="bat sold duplex" sheetId="6" r:id="rId8"/>
    <sheet name="a telef" sheetId="7" r:id="rId9"/>
    <sheet name="alumninio ddo" sheetId="8" r:id="rId10"/>
    <sheet name="aluminio thw" sheetId="9" r:id="rId11"/>
    <sheet name="al multiplex " sheetId="10" r:id="rId12"/>
    <sheet name="esmaltado" sheetId="11" r:id="rId13"/>
    <sheet name="media tensión" sheetId="13" r:id="rId14"/>
  </sheets>
  <definedNames>
    <definedName name="_xlnm._FilterDatabase" localSheetId="4" hidden="1">'cobre ddo'!$A$9:$J$36</definedName>
    <definedName name="_xlnm.Print_Area" localSheetId="4">'cobre ddo'!$A$9:$J$36</definedName>
    <definedName name="_xlnm.Print_Area" localSheetId="3">'condiciones comerciales'!#REF!</definedName>
  </definedNames>
  <calcPr calcId="144525"/>
</workbook>
</file>

<file path=xl/calcChain.xml><?xml version="1.0" encoding="utf-8"?>
<calcChain xmlns="http://schemas.openxmlformats.org/spreadsheetml/2006/main">
  <c r="D37" i="9" l="1"/>
  <c r="D36" i="9"/>
  <c r="D35" i="9"/>
  <c r="D34" i="9"/>
  <c r="D33" i="9"/>
  <c r="D32" i="9"/>
  <c r="D31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9" i="8"/>
  <c r="D18" i="8"/>
  <c r="D17" i="8"/>
  <c r="D16" i="8"/>
  <c r="D15" i="8"/>
  <c r="D14" i="8"/>
  <c r="D17" i="7"/>
  <c r="D16" i="7"/>
  <c r="D15" i="7"/>
  <c r="D14" i="7"/>
  <c r="D22" i="7"/>
  <c r="D21" i="7"/>
  <c r="D20" i="7"/>
  <c r="D19" i="7"/>
  <c r="D14" i="3"/>
  <c r="D42" i="6" l="1"/>
  <c r="E31" i="9" l="1"/>
  <c r="F31" i="9" s="1"/>
  <c r="H31" i="9" s="1"/>
  <c r="J31" i="9"/>
  <c r="E32" i="9"/>
  <c r="F32" i="9" s="1"/>
  <c r="H32" i="9" s="1"/>
  <c r="J32" i="9"/>
  <c r="E33" i="9"/>
  <c r="F33" i="9" s="1"/>
  <c r="H33" i="9" s="1"/>
  <c r="J33" i="9"/>
  <c r="E34" i="9"/>
  <c r="F34" i="9" s="1"/>
  <c r="H34" i="9" s="1"/>
  <c r="J34" i="9"/>
  <c r="E35" i="9"/>
  <c r="F35" i="9" s="1"/>
  <c r="H35" i="9" s="1"/>
  <c r="J35" i="9"/>
  <c r="E36" i="9"/>
  <c r="F36" i="9" s="1"/>
  <c r="H36" i="9" s="1"/>
  <c r="J36" i="9"/>
  <c r="D38" i="9"/>
  <c r="E38" i="9" s="1"/>
  <c r="F38" i="9" s="1"/>
  <c r="H38" i="9" s="1"/>
  <c r="J38" i="9"/>
  <c r="D39" i="9"/>
  <c r="E39" i="9" s="1"/>
  <c r="F39" i="9" s="1"/>
  <c r="H39" i="9" s="1"/>
  <c r="J39" i="9"/>
  <c r="D40" i="9"/>
  <c r="E40" i="9" s="1"/>
  <c r="F40" i="9" s="1"/>
  <c r="H40" i="9" s="1"/>
  <c r="J40" i="9"/>
  <c r="D41" i="9"/>
  <c r="E41" i="9" s="1"/>
  <c r="F41" i="9" s="1"/>
  <c r="H41" i="9" s="1"/>
  <c r="J41" i="9"/>
  <c r="D42" i="9"/>
  <c r="E42" i="9" s="1"/>
  <c r="F42" i="9" s="1"/>
  <c r="H42" i="9" s="1"/>
  <c r="J42" i="9"/>
  <c r="D43" i="9"/>
  <c r="E43" i="9" s="1"/>
  <c r="F43" i="9" s="1"/>
  <c r="H43" i="9" s="1"/>
  <c r="J43" i="9"/>
  <c r="D44" i="9"/>
  <c r="E44" i="9" s="1"/>
  <c r="F44" i="9" s="1"/>
  <c r="H44" i="9" s="1"/>
  <c r="J44" i="9"/>
  <c r="D45" i="9"/>
  <c r="E45" i="9" s="1"/>
  <c r="F45" i="9" s="1"/>
  <c r="H45" i="9" s="1"/>
  <c r="J45" i="9"/>
  <c r="D46" i="9"/>
  <c r="E46" i="9" s="1"/>
  <c r="F46" i="9" s="1"/>
  <c r="H46" i="9" s="1"/>
  <c r="J46" i="9"/>
  <c r="J37" i="9"/>
  <c r="E37" i="9" l="1"/>
  <c r="F37" i="9" s="1"/>
  <c r="H37" i="9" s="1"/>
  <c r="J42" i="3"/>
  <c r="D42" i="3"/>
  <c r="J60" i="3"/>
  <c r="D60" i="3"/>
  <c r="E60" i="3" s="1"/>
  <c r="E42" i="3" l="1"/>
  <c r="F42" i="3" s="1"/>
  <c r="H42" i="3" s="1"/>
  <c r="F60" i="3"/>
  <c r="H60" i="3" s="1"/>
  <c r="D15" i="3"/>
  <c r="D16" i="3"/>
  <c r="D17" i="3"/>
  <c r="J14" i="2" l="1"/>
  <c r="J19" i="2"/>
  <c r="D43" i="6" l="1"/>
  <c r="E43" i="6" s="1"/>
  <c r="F43" i="6" s="1"/>
  <c r="H43" i="6" s="1"/>
  <c r="J43" i="6"/>
  <c r="E42" i="6"/>
  <c r="F42" i="6" s="1"/>
  <c r="H42" i="6" s="1"/>
  <c r="J42" i="6"/>
  <c r="D14" i="5" l="1"/>
  <c r="E14" i="5" s="1"/>
  <c r="F14" i="5" s="1"/>
  <c r="H14" i="5" s="1"/>
  <c r="J14" i="5"/>
  <c r="D15" i="5"/>
  <c r="E15" i="5" s="1"/>
  <c r="F15" i="5" s="1"/>
  <c r="H15" i="5" s="1"/>
  <c r="J15" i="5"/>
  <c r="D16" i="5"/>
  <c r="E16" i="5" s="1"/>
  <c r="F16" i="5" s="1"/>
  <c r="H16" i="5" s="1"/>
  <c r="J16" i="5"/>
  <c r="D17" i="5"/>
  <c r="E17" i="5" s="1"/>
  <c r="F17" i="5" s="1"/>
  <c r="H17" i="5" s="1"/>
  <c r="J17" i="5"/>
  <c r="D18" i="5"/>
  <c r="E18" i="5" s="1"/>
  <c r="F18" i="5" s="1"/>
  <c r="H18" i="5" s="1"/>
  <c r="J18" i="5"/>
  <c r="D19" i="5"/>
  <c r="E19" i="5" s="1"/>
  <c r="F19" i="5" s="1"/>
  <c r="H19" i="5" s="1"/>
  <c r="J19" i="5"/>
  <c r="J48" i="3"/>
  <c r="J50" i="3"/>
  <c r="J49" i="3"/>
  <c r="J47" i="3"/>
  <c r="J46" i="3"/>
  <c r="J45" i="3"/>
  <c r="J44" i="3"/>
  <c r="D50" i="3"/>
  <c r="E50" i="3" s="1"/>
  <c r="D49" i="3"/>
  <c r="D48" i="3"/>
  <c r="D47" i="3"/>
  <c r="D46" i="3"/>
  <c r="E46" i="3" s="1"/>
  <c r="D45" i="3"/>
  <c r="D44" i="3"/>
  <c r="J51" i="3"/>
  <c r="D51" i="3"/>
  <c r="E51" i="3" s="1"/>
  <c r="J52" i="3"/>
  <c r="D52" i="3"/>
  <c r="J53" i="3"/>
  <c r="D53" i="3"/>
  <c r="E53" i="3" s="1"/>
  <c r="J54" i="3"/>
  <c r="D54" i="3"/>
  <c r="J55" i="3"/>
  <c r="D55" i="3"/>
  <c r="E55" i="3" s="1"/>
  <c r="J56" i="3"/>
  <c r="D56" i="3"/>
  <c r="J57" i="3"/>
  <c r="D57" i="3"/>
  <c r="E57" i="3" s="1"/>
  <c r="J58" i="3"/>
  <c r="D58" i="3"/>
  <c r="J59" i="3"/>
  <c r="D59" i="3"/>
  <c r="E59" i="3" s="1"/>
  <c r="E45" i="3" l="1"/>
  <c r="F45" i="3" s="1"/>
  <c r="H45" i="3" s="1"/>
  <c r="F46" i="3"/>
  <c r="H46" i="3" s="1"/>
  <c r="E47" i="3"/>
  <c r="F47" i="3" s="1"/>
  <c r="H47" i="3" s="1"/>
  <c r="E48" i="3"/>
  <c r="F48" i="3" s="1"/>
  <c r="H48" i="3" s="1"/>
  <c r="E49" i="3"/>
  <c r="F49" i="3" s="1"/>
  <c r="H49" i="3" s="1"/>
  <c r="F50" i="3"/>
  <c r="H50" i="3" s="1"/>
  <c r="E44" i="3"/>
  <c r="F44" i="3" s="1"/>
  <c r="H44" i="3" s="1"/>
  <c r="F59" i="3"/>
  <c r="H59" i="3" s="1"/>
  <c r="E58" i="3"/>
  <c r="F58" i="3" s="1"/>
  <c r="H58" i="3" s="1"/>
  <c r="F57" i="3"/>
  <c r="H57" i="3" s="1"/>
  <c r="E56" i="3"/>
  <c r="F56" i="3" s="1"/>
  <c r="H56" i="3" s="1"/>
  <c r="F55" i="3"/>
  <c r="H55" i="3" s="1"/>
  <c r="E54" i="3"/>
  <c r="F54" i="3" s="1"/>
  <c r="H54" i="3" s="1"/>
  <c r="F53" i="3"/>
  <c r="H53" i="3" s="1"/>
  <c r="E52" i="3"/>
  <c r="F52" i="3" s="1"/>
  <c r="H52" i="3" s="1"/>
  <c r="F51" i="3"/>
  <c r="H51" i="3" s="1"/>
  <c r="J59" i="6"/>
  <c r="D37" i="2" l="1"/>
  <c r="E37" i="2" s="1"/>
  <c r="F37" i="2" s="1"/>
  <c r="H37" i="2" s="1"/>
  <c r="J37" i="2"/>
  <c r="D16" i="2" l="1"/>
  <c r="D32" i="2" l="1"/>
  <c r="D33" i="2"/>
  <c r="D34" i="2"/>
  <c r="D35" i="2"/>
  <c r="D36" i="2"/>
  <c r="D28" i="2"/>
  <c r="D29" i="2"/>
  <c r="D30" i="2"/>
  <c r="D31" i="2"/>
  <c r="J25" i="2" l="1"/>
  <c r="D25" i="2"/>
  <c r="E25" i="2" s="1"/>
  <c r="J26" i="2"/>
  <c r="D26" i="2"/>
  <c r="E26" i="2" s="1"/>
  <c r="J27" i="2"/>
  <c r="D27" i="2"/>
  <c r="J74" i="6"/>
  <c r="D74" i="6"/>
  <c r="J73" i="6"/>
  <c r="D73" i="6"/>
  <c r="J72" i="6"/>
  <c r="D72" i="6"/>
  <c r="J71" i="6"/>
  <c r="D71" i="6"/>
  <c r="J70" i="6"/>
  <c r="D70" i="6"/>
  <c r="J69" i="6"/>
  <c r="D69" i="6"/>
  <c r="J68" i="6"/>
  <c r="D68" i="6"/>
  <c r="E68" i="6" s="1"/>
  <c r="J67" i="6"/>
  <c r="D67" i="6"/>
  <c r="E67" i="6" s="1"/>
  <c r="J66" i="6"/>
  <c r="D66" i="6"/>
  <c r="J17" i="7"/>
  <c r="J31" i="3"/>
  <c r="D31" i="3"/>
  <c r="E27" i="2" l="1"/>
  <c r="F27" i="2" s="1"/>
  <c r="H27" i="2" s="1"/>
  <c r="F26" i="2"/>
  <c r="H26" i="2" s="1"/>
  <c r="F25" i="2"/>
  <c r="H25" i="2" s="1"/>
  <c r="F68" i="6"/>
  <c r="H68" i="6" s="1"/>
  <c r="E74" i="6"/>
  <c r="F74" i="6" s="1"/>
  <c r="H74" i="6" s="1"/>
  <c r="E73" i="6"/>
  <c r="F73" i="6" s="1"/>
  <c r="H73" i="6" s="1"/>
  <c r="E72" i="6"/>
  <c r="F72" i="6" s="1"/>
  <c r="H72" i="6" s="1"/>
  <c r="E71" i="6"/>
  <c r="F71" i="6" s="1"/>
  <c r="H71" i="6" s="1"/>
  <c r="E70" i="6"/>
  <c r="F70" i="6" s="1"/>
  <c r="H70" i="6" s="1"/>
  <c r="E69" i="6"/>
  <c r="F69" i="6" s="1"/>
  <c r="H69" i="6" s="1"/>
  <c r="F67" i="6"/>
  <c r="H67" i="6" s="1"/>
  <c r="E66" i="6"/>
  <c r="F66" i="6" s="1"/>
  <c r="H66" i="6" s="1"/>
  <c r="E17" i="7"/>
  <c r="F17" i="7" s="1"/>
  <c r="H17" i="7" s="1"/>
  <c r="E31" i="3"/>
  <c r="F31" i="3" s="1"/>
  <c r="H31" i="3" s="1"/>
  <c r="D9" i="2"/>
  <c r="D9" i="3"/>
  <c r="J22" i="10"/>
  <c r="D22" i="10"/>
  <c r="E22" i="10" s="1"/>
  <c r="F22" i="10" s="1"/>
  <c r="H22" i="10" s="1"/>
  <c r="J15" i="10"/>
  <c r="D15" i="10"/>
  <c r="E15" i="10" s="1"/>
  <c r="F15" i="10" s="1"/>
  <c r="H15" i="10" s="1"/>
  <c r="J20" i="2"/>
  <c r="J18" i="2"/>
  <c r="D20" i="2"/>
  <c r="E20" i="2" s="1"/>
  <c r="F20" i="2" s="1"/>
  <c r="H20" i="2" s="1"/>
  <c r="D19" i="2"/>
  <c r="E19" i="2" s="1"/>
  <c r="D18" i="2"/>
  <c r="E18" i="2" s="1"/>
  <c r="F18" i="2" s="1"/>
  <c r="H18" i="2" s="1"/>
  <c r="J35" i="6"/>
  <c r="J36" i="6"/>
  <c r="J37" i="6"/>
  <c r="D37" i="6"/>
  <c r="D36" i="6"/>
  <c r="E36" i="6" s="1"/>
  <c r="D35" i="6"/>
  <c r="J34" i="6"/>
  <c r="D34" i="6"/>
  <c r="E34" i="6" s="1"/>
  <c r="F34" i="6" s="1"/>
  <c r="H34" i="6" s="1"/>
  <c r="J21" i="6"/>
  <c r="D21" i="6"/>
  <c r="E21" i="6" s="1"/>
  <c r="F21" i="6" s="1"/>
  <c r="H21" i="6" s="1"/>
  <c r="J18" i="6"/>
  <c r="D18" i="6"/>
  <c r="E18" i="6" s="1"/>
  <c r="F18" i="6" s="1"/>
  <c r="H18" i="6" s="1"/>
  <c r="D59" i="6"/>
  <c r="D20" i="3"/>
  <c r="E20" i="3" s="1"/>
  <c r="F20" i="3" s="1"/>
  <c r="H20" i="3" s="1"/>
  <c r="J20" i="3"/>
  <c r="D19" i="3"/>
  <c r="J19" i="3"/>
  <c r="J21" i="3"/>
  <c r="D21" i="3"/>
  <c r="E21" i="3" s="1"/>
  <c r="F21" i="3" s="1"/>
  <c r="H21" i="3" s="1"/>
  <c r="D29" i="13"/>
  <c r="E29" i="13" s="1"/>
  <c r="F29" i="13" s="1"/>
  <c r="H29" i="13" s="1"/>
  <c r="J29" i="13" s="1"/>
  <c r="D27" i="13"/>
  <c r="E27" i="13" s="1"/>
  <c r="F27" i="13" s="1"/>
  <c r="H27" i="13" s="1"/>
  <c r="J27" i="13" s="1"/>
  <c r="D25" i="13"/>
  <c r="E25" i="13" s="1"/>
  <c r="F25" i="13" s="1"/>
  <c r="H25" i="13" s="1"/>
  <c r="J25" i="13" s="1"/>
  <c r="D21" i="13"/>
  <c r="E21" i="13" s="1"/>
  <c r="F21" i="13" s="1"/>
  <c r="H21" i="13" s="1"/>
  <c r="J21" i="13" s="1"/>
  <c r="D20" i="13"/>
  <c r="D19" i="13"/>
  <c r="E19" i="13" s="1"/>
  <c r="F19" i="13" s="1"/>
  <c r="H19" i="13" s="1"/>
  <c r="J19" i="13" s="1"/>
  <c r="D14" i="13"/>
  <c r="E14" i="13" s="1"/>
  <c r="F14" i="13" s="1"/>
  <c r="H14" i="13" s="1"/>
  <c r="J14" i="13" s="1"/>
  <c r="D38" i="11"/>
  <c r="E38" i="11" s="1"/>
  <c r="F38" i="11" s="1"/>
  <c r="H38" i="11" s="1"/>
  <c r="D34" i="11"/>
  <c r="D30" i="11"/>
  <c r="D28" i="11"/>
  <c r="D26" i="11"/>
  <c r="E26" i="11" s="1"/>
  <c r="F26" i="11" s="1"/>
  <c r="H26" i="11" s="1"/>
  <c r="D22" i="11"/>
  <c r="D19" i="11"/>
  <c r="D16" i="11"/>
  <c r="D15" i="11"/>
  <c r="D14" i="11"/>
  <c r="D25" i="10"/>
  <c r="D24" i="10"/>
  <c r="D23" i="10"/>
  <c r="D28" i="13"/>
  <c r="D24" i="13"/>
  <c r="E24" i="13" s="1"/>
  <c r="F24" i="13" s="1"/>
  <c r="H24" i="13" s="1"/>
  <c r="J24" i="13" s="1"/>
  <c r="D17" i="13"/>
  <c r="D16" i="13"/>
  <c r="D15" i="13"/>
  <c r="E15" i="13" s="1"/>
  <c r="F15" i="13" s="1"/>
  <c r="H15" i="13" s="1"/>
  <c r="J15" i="13" s="1"/>
  <c r="D37" i="11"/>
  <c r="D35" i="11"/>
  <c r="D31" i="11"/>
  <c r="D24" i="11"/>
  <c r="E24" i="11" s="1"/>
  <c r="F24" i="11" s="1"/>
  <c r="H24" i="11" s="1"/>
  <c r="D23" i="11"/>
  <c r="D21" i="11"/>
  <c r="D17" i="11"/>
  <c r="E17" i="11" s="1"/>
  <c r="F17" i="11" s="1"/>
  <c r="H17" i="11" s="1"/>
  <c r="D22" i="13"/>
  <c r="D40" i="11"/>
  <c r="E40" i="11" s="1"/>
  <c r="F40" i="11" s="1"/>
  <c r="H40" i="11" s="1"/>
  <c r="D39" i="11"/>
  <c r="D36" i="11"/>
  <c r="E36" i="11" s="1"/>
  <c r="F36" i="11" s="1"/>
  <c r="H36" i="11" s="1"/>
  <c r="D33" i="11"/>
  <c r="E33" i="11" s="1"/>
  <c r="F33" i="11" s="1"/>
  <c r="H33" i="11" s="1"/>
  <c r="D32" i="11"/>
  <c r="E32" i="11" s="1"/>
  <c r="F32" i="11" s="1"/>
  <c r="H32" i="11" s="1"/>
  <c r="D29" i="11"/>
  <c r="E29" i="11" s="1"/>
  <c r="F29" i="11" s="1"/>
  <c r="H29" i="11" s="1"/>
  <c r="D27" i="11"/>
  <c r="D20" i="11"/>
  <c r="E20" i="11" s="1"/>
  <c r="F20" i="11" s="1"/>
  <c r="H20" i="11" s="1"/>
  <c r="D18" i="11"/>
  <c r="E18" i="11" s="1"/>
  <c r="F18" i="11" s="1"/>
  <c r="H18" i="11" s="1"/>
  <c r="D30" i="13"/>
  <c r="E30" i="13" s="1"/>
  <c r="F30" i="13" s="1"/>
  <c r="H30" i="13" s="1"/>
  <c r="J30" i="13" s="1"/>
  <c r="D25" i="11"/>
  <c r="E25" i="11" s="1"/>
  <c r="F25" i="11" s="1"/>
  <c r="H25" i="11" s="1"/>
  <c r="J29" i="9"/>
  <c r="J28" i="9"/>
  <c r="J27" i="9"/>
  <c r="J26" i="9"/>
  <c r="J25" i="9"/>
  <c r="J24" i="9"/>
  <c r="J23" i="9"/>
  <c r="D9" i="11"/>
  <c r="D9" i="13"/>
  <c r="D9" i="10"/>
  <c r="D9" i="9"/>
  <c r="D9" i="8"/>
  <c r="D9" i="7"/>
  <c r="D9" i="5"/>
  <c r="D9" i="6"/>
  <c r="J35" i="3"/>
  <c r="J22" i="7"/>
  <c r="J21" i="7"/>
  <c r="J20" i="7"/>
  <c r="J19" i="7"/>
  <c r="J16" i="7"/>
  <c r="J15" i="7"/>
  <c r="J14" i="7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14" i="10"/>
  <c r="J17" i="10"/>
  <c r="J16" i="10"/>
  <c r="J18" i="10"/>
  <c r="J19" i="10"/>
  <c r="J20" i="10"/>
  <c r="J23" i="10"/>
  <c r="J24" i="10"/>
  <c r="J25" i="10"/>
  <c r="J14" i="9"/>
  <c r="J15" i="9"/>
  <c r="J16" i="9"/>
  <c r="J17" i="9"/>
  <c r="J18" i="9"/>
  <c r="J19" i="9"/>
  <c r="J20" i="9"/>
  <c r="J21" i="9"/>
  <c r="J22" i="9"/>
  <c r="J14" i="8"/>
  <c r="J15" i="8"/>
  <c r="J16" i="8"/>
  <c r="J17" i="8"/>
  <c r="J18" i="8"/>
  <c r="J19" i="8"/>
  <c r="J20" i="8"/>
  <c r="J14" i="6"/>
  <c r="J15" i="6"/>
  <c r="J24" i="6"/>
  <c r="J23" i="6"/>
  <c r="J22" i="6"/>
  <c r="J20" i="6"/>
  <c r="J19" i="6"/>
  <c r="J17" i="6"/>
  <c r="J30" i="6"/>
  <c r="J29" i="6"/>
  <c r="J28" i="6"/>
  <c r="J27" i="6"/>
  <c r="J26" i="6"/>
  <c r="J38" i="6"/>
  <c r="J39" i="6"/>
  <c r="J40" i="6"/>
  <c r="J32" i="6"/>
  <c r="J33" i="6"/>
  <c r="J53" i="6"/>
  <c r="J54" i="6"/>
  <c r="J55" i="6"/>
  <c r="J50" i="6"/>
  <c r="J51" i="6"/>
  <c r="J52" i="6"/>
  <c r="J47" i="6"/>
  <c r="J48" i="6"/>
  <c r="J49" i="6"/>
  <c r="J44" i="6"/>
  <c r="J45" i="6"/>
  <c r="J46" i="6"/>
  <c r="J58" i="6"/>
  <c r="J60" i="6"/>
  <c r="J61" i="6"/>
  <c r="J62" i="6"/>
  <c r="J63" i="6"/>
  <c r="J64" i="6"/>
  <c r="J17" i="3"/>
  <c r="J16" i="3"/>
  <c r="J15" i="3"/>
  <c r="J14" i="3"/>
  <c r="J38" i="3"/>
  <c r="J37" i="3"/>
  <c r="J36" i="3"/>
  <c r="J34" i="3"/>
  <c r="J33" i="3"/>
  <c r="J32" i="3"/>
  <c r="J30" i="3"/>
  <c r="J29" i="3"/>
  <c r="J28" i="3"/>
  <c r="J27" i="3"/>
  <c r="J26" i="3"/>
  <c r="J25" i="3"/>
  <c r="J24" i="3"/>
  <c r="J23" i="3"/>
  <c r="J22" i="3"/>
  <c r="J40" i="3"/>
  <c r="J41" i="3"/>
  <c r="J17" i="2"/>
  <c r="J16" i="2"/>
  <c r="J15" i="2"/>
  <c r="J36" i="2"/>
  <c r="J35" i="2"/>
  <c r="J34" i="2"/>
  <c r="J33" i="2"/>
  <c r="J32" i="2"/>
  <c r="J31" i="2"/>
  <c r="J30" i="2"/>
  <c r="J29" i="2"/>
  <c r="J28" i="2"/>
  <c r="J24" i="2"/>
  <c r="J23" i="2"/>
  <c r="J22" i="2"/>
  <c r="E39" i="11"/>
  <c r="E22" i="13"/>
  <c r="F22" i="13" s="1"/>
  <c r="H22" i="13" s="1"/>
  <c r="J22" i="13" s="1"/>
  <c r="E17" i="13"/>
  <c r="E28" i="13"/>
  <c r="F28" i="13" s="1"/>
  <c r="H28" i="13" s="1"/>
  <c r="J28" i="13" s="1"/>
  <c r="E37" i="11"/>
  <c r="E31" i="11"/>
  <c r="F31" i="11" s="1"/>
  <c r="H31" i="11" s="1"/>
  <c r="E21" i="11"/>
  <c r="F21" i="11" s="1"/>
  <c r="H21" i="11" s="1"/>
  <c r="E21" i="7"/>
  <c r="F21" i="7" s="1"/>
  <c r="H21" i="7" s="1"/>
  <c r="E16" i="7"/>
  <c r="F16" i="7" s="1"/>
  <c r="H16" i="7" s="1"/>
  <c r="E15" i="7"/>
  <c r="F15" i="7" s="1"/>
  <c r="H15" i="7" s="1"/>
  <c r="E14" i="7"/>
  <c r="F14" i="7" s="1"/>
  <c r="H14" i="7" s="1"/>
  <c r="D20" i="10"/>
  <c r="E20" i="10" s="1"/>
  <c r="F20" i="10" s="1"/>
  <c r="H20" i="10" s="1"/>
  <c r="D19" i="10"/>
  <c r="E19" i="10" s="1"/>
  <c r="F19" i="10" s="1"/>
  <c r="H19" i="10" s="1"/>
  <c r="D18" i="10"/>
  <c r="E18" i="10" s="1"/>
  <c r="F18" i="10" s="1"/>
  <c r="H18" i="10" s="1"/>
  <c r="D16" i="10"/>
  <c r="D17" i="10"/>
  <c r="E17" i="10" s="1"/>
  <c r="D14" i="10"/>
  <c r="D64" i="6"/>
  <c r="E64" i="6" s="1"/>
  <c r="F64" i="6" s="1"/>
  <c r="H64" i="6" s="1"/>
  <c r="D63" i="6"/>
  <c r="E63" i="6" s="1"/>
  <c r="F63" i="6" s="1"/>
  <c r="H63" i="6" s="1"/>
  <c r="D62" i="6"/>
  <c r="E62" i="6" s="1"/>
  <c r="F62" i="6" s="1"/>
  <c r="H62" i="6" s="1"/>
  <c r="D61" i="6"/>
  <c r="D60" i="6"/>
  <c r="E60" i="6" s="1"/>
  <c r="F60" i="6" s="1"/>
  <c r="H60" i="6" s="1"/>
  <c r="D58" i="6"/>
  <c r="E58" i="6" s="1"/>
  <c r="F58" i="6" s="1"/>
  <c r="H58" i="6" s="1"/>
  <c r="D46" i="6"/>
  <c r="E46" i="6" s="1"/>
  <c r="F46" i="6" s="1"/>
  <c r="H46" i="6" s="1"/>
  <c r="D45" i="6"/>
  <c r="E45" i="6" s="1"/>
  <c r="F45" i="6" s="1"/>
  <c r="H45" i="6" s="1"/>
  <c r="D44" i="6"/>
  <c r="E44" i="6" s="1"/>
  <c r="F44" i="6" s="1"/>
  <c r="H44" i="6" s="1"/>
  <c r="D49" i="6"/>
  <c r="E49" i="6" s="1"/>
  <c r="F49" i="6" s="1"/>
  <c r="H49" i="6" s="1"/>
  <c r="D48" i="6"/>
  <c r="D47" i="6"/>
  <c r="E47" i="6" s="1"/>
  <c r="F47" i="6" s="1"/>
  <c r="H47" i="6" s="1"/>
  <c r="D52" i="6"/>
  <c r="E52" i="6" s="1"/>
  <c r="F52" i="6" s="1"/>
  <c r="H52" i="6" s="1"/>
  <c r="D51" i="6"/>
  <c r="E51" i="6" s="1"/>
  <c r="F51" i="6" s="1"/>
  <c r="H51" i="6" s="1"/>
  <c r="D50" i="6"/>
  <c r="E50" i="6" s="1"/>
  <c r="F50" i="6" s="1"/>
  <c r="H50" i="6" s="1"/>
  <c r="D55" i="6"/>
  <c r="E55" i="6" s="1"/>
  <c r="F55" i="6" s="1"/>
  <c r="H55" i="6" s="1"/>
  <c r="D54" i="6"/>
  <c r="E54" i="6" s="1"/>
  <c r="F54" i="6" s="1"/>
  <c r="H54" i="6" s="1"/>
  <c r="D53" i="6"/>
  <c r="E53" i="6" s="1"/>
  <c r="F53" i="6" s="1"/>
  <c r="H53" i="6" s="1"/>
  <c r="D33" i="6"/>
  <c r="E33" i="6" s="1"/>
  <c r="F33" i="6" s="1"/>
  <c r="H33" i="6" s="1"/>
  <c r="D32" i="6"/>
  <c r="D40" i="6"/>
  <c r="E40" i="6" s="1"/>
  <c r="F40" i="6" s="1"/>
  <c r="H40" i="6" s="1"/>
  <c r="D39" i="6"/>
  <c r="E39" i="6" s="1"/>
  <c r="F39" i="6" s="1"/>
  <c r="H39" i="6" s="1"/>
  <c r="D38" i="6"/>
  <c r="E38" i="6" s="1"/>
  <c r="F38" i="6" s="1"/>
  <c r="H38" i="6" s="1"/>
  <c r="D26" i="6"/>
  <c r="E26" i="6" s="1"/>
  <c r="F26" i="6" s="1"/>
  <c r="H26" i="6" s="1"/>
  <c r="D27" i="6"/>
  <c r="E27" i="6" s="1"/>
  <c r="F27" i="6" s="1"/>
  <c r="H27" i="6" s="1"/>
  <c r="D28" i="6"/>
  <c r="D29" i="6"/>
  <c r="D30" i="6"/>
  <c r="E30" i="6" s="1"/>
  <c r="F30" i="6" s="1"/>
  <c r="H30" i="6" s="1"/>
  <c r="D17" i="6"/>
  <c r="E17" i="6" s="1"/>
  <c r="F17" i="6" s="1"/>
  <c r="H17" i="6" s="1"/>
  <c r="D19" i="6"/>
  <c r="E19" i="6" s="1"/>
  <c r="F19" i="6" s="1"/>
  <c r="H19" i="6" s="1"/>
  <c r="D20" i="6"/>
  <c r="E20" i="6" s="1"/>
  <c r="F20" i="6" s="1"/>
  <c r="H20" i="6" s="1"/>
  <c r="D22" i="6"/>
  <c r="E22" i="6" s="1"/>
  <c r="F22" i="6" s="1"/>
  <c r="H22" i="6" s="1"/>
  <c r="D23" i="6"/>
  <c r="E23" i="6" s="1"/>
  <c r="F23" i="6" s="1"/>
  <c r="H23" i="6" s="1"/>
  <c r="D24" i="6"/>
  <c r="E24" i="6" s="1"/>
  <c r="F24" i="6" s="1"/>
  <c r="H24" i="6" s="1"/>
  <c r="D15" i="6"/>
  <c r="E15" i="6" s="1"/>
  <c r="F15" i="6" s="1"/>
  <c r="H15" i="6" s="1"/>
  <c r="D14" i="6"/>
  <c r="E14" i="6" s="1"/>
  <c r="F14" i="6" s="1"/>
  <c r="H14" i="6" s="1"/>
  <c r="E29" i="9"/>
  <c r="E28" i="9"/>
  <c r="F28" i="9" s="1"/>
  <c r="H28" i="9" s="1"/>
  <c r="E27" i="9"/>
  <c r="F27" i="9" s="1"/>
  <c r="H27" i="9" s="1"/>
  <c r="E26" i="9"/>
  <c r="F26" i="9" s="1"/>
  <c r="H26" i="9" s="1"/>
  <c r="E19" i="9"/>
  <c r="E18" i="9"/>
  <c r="E16" i="9"/>
  <c r="E15" i="9"/>
  <c r="E14" i="9"/>
  <c r="D41" i="3"/>
  <c r="E41" i="3" s="1"/>
  <c r="D40" i="3"/>
  <c r="E40" i="3" s="1"/>
  <c r="D22" i="3"/>
  <c r="E22" i="3" s="1"/>
  <c r="F22" i="3" s="1"/>
  <c r="H22" i="3" s="1"/>
  <c r="D23" i="3"/>
  <c r="E23" i="3" s="1"/>
  <c r="F23" i="3" s="1"/>
  <c r="H23" i="3" s="1"/>
  <c r="D24" i="3"/>
  <c r="E24" i="3" s="1"/>
  <c r="F24" i="3" s="1"/>
  <c r="H24" i="3" s="1"/>
  <c r="D25" i="3"/>
  <c r="E25" i="3" s="1"/>
  <c r="D26" i="3"/>
  <c r="E26" i="3" s="1"/>
  <c r="D27" i="3"/>
  <c r="E27" i="3" s="1"/>
  <c r="D28" i="3"/>
  <c r="E28" i="3" s="1"/>
  <c r="F28" i="3" s="1"/>
  <c r="H28" i="3" s="1"/>
  <c r="D29" i="3"/>
  <c r="E29" i="3" s="1"/>
  <c r="F29" i="3" s="1"/>
  <c r="H29" i="3" s="1"/>
  <c r="D30" i="3"/>
  <c r="E30" i="3" s="1"/>
  <c r="F30" i="3" s="1"/>
  <c r="H30" i="3" s="1"/>
  <c r="D32" i="3"/>
  <c r="E32" i="3" s="1"/>
  <c r="F32" i="3" s="1"/>
  <c r="H32" i="3" s="1"/>
  <c r="D33" i="3"/>
  <c r="E33" i="3" s="1"/>
  <c r="F33" i="3" s="1"/>
  <c r="H33" i="3" s="1"/>
  <c r="D34" i="3"/>
  <c r="E34" i="3" s="1"/>
  <c r="F34" i="3" s="1"/>
  <c r="H34" i="3" s="1"/>
  <c r="D35" i="3"/>
  <c r="E35" i="3" s="1"/>
  <c r="F35" i="3" s="1"/>
  <c r="H35" i="3" s="1"/>
  <c r="D36" i="3"/>
  <c r="E36" i="3" s="1"/>
  <c r="F36" i="3" s="1"/>
  <c r="H36" i="3" s="1"/>
  <c r="D37" i="3"/>
  <c r="E37" i="3" s="1"/>
  <c r="F37" i="3" s="1"/>
  <c r="H37" i="3" s="1"/>
  <c r="D38" i="3"/>
  <c r="E38" i="3" s="1"/>
  <c r="F38" i="3" s="1"/>
  <c r="H38" i="3" s="1"/>
  <c r="E14" i="3"/>
  <c r="F14" i="3" s="1"/>
  <c r="H14" i="3" s="1"/>
  <c r="E15" i="3"/>
  <c r="F15" i="3" s="1"/>
  <c r="H15" i="3" s="1"/>
  <c r="E16" i="3"/>
  <c r="E17" i="3"/>
  <c r="D20" i="8"/>
  <c r="E20" i="8" s="1"/>
  <c r="F20" i="8" s="1"/>
  <c r="H20" i="8" s="1"/>
  <c r="E19" i="8"/>
  <c r="F19" i="8" s="1"/>
  <c r="H19" i="8" s="1"/>
  <c r="E18" i="8"/>
  <c r="F18" i="8" s="1"/>
  <c r="H18" i="8" s="1"/>
  <c r="E17" i="8"/>
  <c r="F17" i="8" s="1"/>
  <c r="H17" i="8" s="1"/>
  <c r="E16" i="8"/>
  <c r="E15" i="8"/>
  <c r="F15" i="8" s="1"/>
  <c r="H15" i="8" s="1"/>
  <c r="D22" i="2"/>
  <c r="E22" i="2" s="1"/>
  <c r="F22" i="2" s="1"/>
  <c r="H22" i="2" s="1"/>
  <c r="D23" i="2"/>
  <c r="E23" i="2" s="1"/>
  <c r="F23" i="2" s="1"/>
  <c r="H23" i="2" s="1"/>
  <c r="D24" i="2"/>
  <c r="E28" i="2"/>
  <c r="F28" i="2" s="1"/>
  <c r="H28" i="2" s="1"/>
  <c r="E29" i="2"/>
  <c r="F29" i="2" s="1"/>
  <c r="H29" i="2" s="1"/>
  <c r="E30" i="2"/>
  <c r="F30" i="2" s="1"/>
  <c r="H30" i="2" s="1"/>
  <c r="E31" i="2"/>
  <c r="F31" i="2" s="1"/>
  <c r="H31" i="2" s="1"/>
  <c r="E32" i="2"/>
  <c r="F32" i="2" s="1"/>
  <c r="H32" i="2" s="1"/>
  <c r="E33" i="2"/>
  <c r="F33" i="2" s="1"/>
  <c r="H33" i="2" s="1"/>
  <c r="E34" i="2"/>
  <c r="F34" i="2" s="1"/>
  <c r="H34" i="2" s="1"/>
  <c r="E35" i="2"/>
  <c r="F35" i="2" s="1"/>
  <c r="H35" i="2" s="1"/>
  <c r="D15" i="2"/>
  <c r="E15" i="2" s="1"/>
  <c r="F15" i="2" s="1"/>
  <c r="H15" i="2" s="1"/>
  <c r="E16" i="2"/>
  <c r="D17" i="2"/>
  <c r="E17" i="2" s="1"/>
  <c r="F17" i="2" s="1"/>
  <c r="H17" i="2" s="1"/>
  <c r="D14" i="2"/>
  <c r="E14" i="2" s="1"/>
  <c r="F14" i="2" s="1"/>
  <c r="H14" i="2" s="1"/>
  <c r="E20" i="13"/>
  <c r="F20" i="13" s="1"/>
  <c r="H20" i="13" s="1"/>
  <c r="J20" i="13" s="1"/>
  <c r="E15" i="11"/>
  <c r="F15" i="11" s="1"/>
  <c r="H15" i="11" s="1"/>
  <c r="E16" i="11"/>
  <c r="E19" i="11"/>
  <c r="F19" i="11" s="1"/>
  <c r="H19" i="11" s="1"/>
  <c r="E22" i="11"/>
  <c r="E35" i="11"/>
  <c r="F35" i="11" s="1"/>
  <c r="H35" i="11" s="1"/>
  <c r="E14" i="11"/>
  <c r="F14" i="11" s="1"/>
  <c r="H14" i="11" s="1"/>
  <c r="E19" i="7"/>
  <c r="F19" i="7" s="1"/>
  <c r="H19" i="7" s="1"/>
  <c r="E17" i="9"/>
  <c r="F17" i="9" s="1"/>
  <c r="H17" i="9" s="1"/>
  <c r="E36" i="2"/>
  <c r="F36" i="2" s="1"/>
  <c r="H36" i="2" s="1"/>
  <c r="E16" i="10"/>
  <c r="F16" i="10" s="1"/>
  <c r="H16" i="10" s="1"/>
  <c r="E14" i="10"/>
  <c r="F14" i="10" s="1"/>
  <c r="H14" i="10" s="1"/>
  <c r="E20" i="9"/>
  <c r="F20" i="9" s="1"/>
  <c r="H20" i="9" s="1"/>
  <c r="E48" i="6"/>
  <c r="F39" i="11"/>
  <c r="H39" i="11" s="1"/>
  <c r="F37" i="11"/>
  <c r="H37" i="11" s="1"/>
  <c r="E29" i="6"/>
  <c r="F29" i="6" s="1"/>
  <c r="H29" i="6" s="1"/>
  <c r="E28" i="11"/>
  <c r="F28" i="11" s="1"/>
  <c r="H28" i="11" s="1"/>
  <c r="E32" i="6"/>
  <c r="F32" i="6" s="1"/>
  <c r="H32" i="6" s="1"/>
  <c r="E20" i="7"/>
  <c r="F20" i="7" s="1"/>
  <c r="H20" i="7" s="1"/>
  <c r="E61" i="6"/>
  <c r="F61" i="6" s="1"/>
  <c r="H61" i="6" s="1"/>
  <c r="E22" i="7"/>
  <c r="F22" i="7" s="1"/>
  <c r="H22" i="7" s="1"/>
  <c r="E30" i="11"/>
  <c r="F30" i="11" s="1"/>
  <c r="H30" i="11" s="1"/>
  <c r="E34" i="11"/>
  <c r="F34" i="11" s="1"/>
  <c r="H34" i="11" s="1"/>
  <c r="E28" i="6"/>
  <c r="F28" i="6" s="1"/>
  <c r="H28" i="6" s="1"/>
  <c r="F16" i="11"/>
  <c r="H16" i="11" s="1"/>
  <c r="F22" i="11"/>
  <c r="H22" i="11" s="1"/>
  <c r="E25" i="9"/>
  <c r="F25" i="9" s="1"/>
  <c r="H25" i="9" s="1"/>
  <c r="E27" i="11"/>
  <c r="F27" i="11" s="1"/>
  <c r="H27" i="11" s="1"/>
  <c r="E23" i="11"/>
  <c r="F23" i="11" s="1"/>
  <c r="H23" i="11" s="1"/>
  <c r="E16" i="13"/>
  <c r="F16" i="13" s="1"/>
  <c r="H16" i="13" s="1"/>
  <c r="J16" i="13" s="1"/>
  <c r="E14" i="8"/>
  <c r="F14" i="8" s="1"/>
  <c r="H14" i="8" s="1"/>
  <c r="F16" i="2" l="1"/>
  <c r="H16" i="2" s="1"/>
  <c r="E24" i="2"/>
  <c r="F24" i="2" s="1"/>
  <c r="H24" i="2" s="1"/>
  <c r="F16" i="3"/>
  <c r="H16" i="3" s="1"/>
  <c r="F17" i="3"/>
  <c r="H17" i="3" s="1"/>
  <c r="E19" i="3"/>
  <c r="F19" i="3" s="1"/>
  <c r="E59" i="6"/>
  <c r="F59" i="6" s="1"/>
  <c r="H59" i="6" s="1"/>
  <c r="F48" i="6"/>
  <c r="H48" i="6" s="1"/>
  <c r="F16" i="8"/>
  <c r="H16" i="8" s="1"/>
  <c r="E21" i="9"/>
  <c r="F21" i="9" s="1"/>
  <c r="H21" i="9" s="1"/>
  <c r="E22" i="9"/>
  <c r="F22" i="9" s="1"/>
  <c r="H22" i="9" s="1"/>
  <c r="E23" i="9"/>
  <c r="F23" i="9" s="1"/>
  <c r="H23" i="9" s="1"/>
  <c r="E24" i="9"/>
  <c r="F24" i="9" s="1"/>
  <c r="H24" i="9" s="1"/>
  <c r="F17" i="10"/>
  <c r="H17" i="10" s="1"/>
  <c r="E23" i="10"/>
  <c r="F23" i="10" s="1"/>
  <c r="H23" i="10" s="1"/>
  <c r="E24" i="10"/>
  <c r="F24" i="10" s="1"/>
  <c r="H24" i="10" s="1"/>
  <c r="E25" i="10"/>
  <c r="F25" i="10" s="1"/>
  <c r="H25" i="10" s="1"/>
  <c r="F27" i="3"/>
  <c r="H27" i="3" s="1"/>
  <c r="F25" i="3"/>
  <c r="H25" i="3" s="1"/>
  <c r="F26" i="3"/>
  <c r="H26" i="3" s="1"/>
  <c r="F40" i="3"/>
  <c r="H40" i="3" s="1"/>
  <c r="F41" i="3"/>
  <c r="H41" i="3" s="1"/>
  <c r="F14" i="9"/>
  <c r="H14" i="9" s="1"/>
  <c r="F15" i="9"/>
  <c r="H15" i="9" s="1"/>
  <c r="F16" i="9"/>
  <c r="H16" i="9" s="1"/>
  <c r="F18" i="9"/>
  <c r="H18" i="9" s="1"/>
  <c r="F19" i="9"/>
  <c r="H19" i="9" s="1"/>
  <c r="F29" i="9"/>
  <c r="H29" i="9" s="1"/>
  <c r="F17" i="13"/>
  <c r="H17" i="13" s="1"/>
  <c r="J17" i="13" s="1"/>
  <c r="E37" i="6"/>
  <c r="F37" i="6" s="1"/>
  <c r="H37" i="6" s="1"/>
  <c r="F36" i="6"/>
  <c r="H36" i="6" s="1"/>
  <c r="E35" i="6"/>
  <c r="F35" i="6" s="1"/>
  <c r="H35" i="6" s="1"/>
  <c r="F19" i="2"/>
  <c r="H19" i="2" s="1"/>
  <c r="H19" i="3" l="1"/>
</calcChain>
</file>

<file path=xl/sharedStrings.xml><?xml version="1.0" encoding="utf-8"?>
<sst xmlns="http://schemas.openxmlformats.org/spreadsheetml/2006/main" count="615" uniqueCount="479">
  <si>
    <t>Valor IVA</t>
  </si>
  <si>
    <t>Volumen</t>
  </si>
  <si>
    <t>Financiero</t>
  </si>
  <si>
    <t>% Utilidad</t>
  </si>
  <si>
    <t>Diferencia %</t>
  </si>
  <si>
    <t>Código Procables</t>
  </si>
  <si>
    <t>Valor del IVA</t>
  </si>
  <si>
    <t>31301326000R</t>
  </si>
  <si>
    <t>ALAMBRE Cu DDO DURO 8 AWG</t>
  </si>
  <si>
    <t>31303163000R</t>
  </si>
  <si>
    <t>31303205000R</t>
  </si>
  <si>
    <t>31303259000R</t>
  </si>
  <si>
    <t>31311020000C</t>
  </si>
  <si>
    <t>CABLE Cu DDO DURO 6 AWG (B)7H</t>
  </si>
  <si>
    <t>31311022000C</t>
  </si>
  <si>
    <t>CABLE Cu DDO DURO 4 AWG (B)7H</t>
  </si>
  <si>
    <t>31311024000C</t>
  </si>
  <si>
    <t>CABLE Cu DDO DURO 2 AWG (B)7H</t>
  </si>
  <si>
    <t>31311026000C</t>
  </si>
  <si>
    <t>31311028000C</t>
  </si>
  <si>
    <t>CABLE Cu DDO DURO 2/0 AWG (B)19H</t>
  </si>
  <si>
    <t>31311030000C</t>
  </si>
  <si>
    <t>CABLE Cu DDO DURO 3/0 AWG (B)19H</t>
  </si>
  <si>
    <t>31311032000C</t>
  </si>
  <si>
    <t>CABLE Cu DDO DURO 4/0 AWG (B)19H</t>
  </si>
  <si>
    <t>31311034000C</t>
  </si>
  <si>
    <t>CABLE Cu DDO DURO 250 kcmil (B)37H</t>
  </si>
  <si>
    <t>31311036000C</t>
  </si>
  <si>
    <t>CABLE Cu DDO DURO 300 kcmil (B)37H</t>
  </si>
  <si>
    <t>31311038000C</t>
  </si>
  <si>
    <t>CABLE Cu DDO DURO 350 kcmil (B)37H</t>
  </si>
  <si>
    <t>31311040000C</t>
  </si>
  <si>
    <t>CABLE Cu DDO DURO 400 kcmil (B)37H</t>
  </si>
  <si>
    <t>31311044000C</t>
  </si>
  <si>
    <t>CABLE Cu DDO DURO 500 kcmil (B)37H</t>
  </si>
  <si>
    <t>31353060001R</t>
  </si>
  <si>
    <t>A THHN/THWN 14 AWG 600V 90°C NGO</t>
  </si>
  <si>
    <t>31353080001R</t>
  </si>
  <si>
    <t>A THHN/THWN 12 AWG 600V 90°C NGO</t>
  </si>
  <si>
    <t>31353100001R</t>
  </si>
  <si>
    <t>A THHN/THWN 10 AWG 600V 90°C NGO</t>
  </si>
  <si>
    <t>A THHN/THWN 8 AWG 600V 90°C NGO</t>
  </si>
  <si>
    <t>31353140001R</t>
  </si>
  <si>
    <t>C THHN/THWN 14 AWG (C) 600V 90°C NGO</t>
  </si>
  <si>
    <t>31353062001R</t>
  </si>
  <si>
    <t>C THHN/THWN 12 AWG (C) 600V 90°C NGO</t>
  </si>
  <si>
    <t>31353082001R</t>
  </si>
  <si>
    <t>C THHN/THWN 10 AWG (C) 600V 90°C NGO</t>
  </si>
  <si>
    <t>31353102001R</t>
  </si>
  <si>
    <t>31353141001C</t>
  </si>
  <si>
    <t>C THHN/THWN 8 AWG 600V 90°C NGO</t>
  </si>
  <si>
    <t>31353161001C</t>
  </si>
  <si>
    <t>C THHN/THWN 6 AWG 600V 90°C NGO</t>
  </si>
  <si>
    <t>31353181001C</t>
  </si>
  <si>
    <t>C THHN/THWN 4 AWG 600V 90°C NGO</t>
  </si>
  <si>
    <t>31353201001C</t>
  </si>
  <si>
    <t>C THHN/THWN 2 AWG 600V 90°C NGO</t>
  </si>
  <si>
    <t>31353241001C</t>
  </si>
  <si>
    <t>C THHN/THWN 1/0 AWG 600V 90°C NGO</t>
  </si>
  <si>
    <t>31353261001C</t>
  </si>
  <si>
    <t>C THHN/THWN 2/0 AWG 600V 90°C NGO</t>
  </si>
  <si>
    <t>31353281001C</t>
  </si>
  <si>
    <t>C THHN/THWN 3/0 AWG 600V 90°C NGO</t>
  </si>
  <si>
    <t>31353301001C</t>
  </si>
  <si>
    <t>C THHN/THWN 4/0 AWG 600V 90°C NGO</t>
  </si>
  <si>
    <t>31353321001C</t>
  </si>
  <si>
    <t>C THHN/THWN 250 kcmil 600V 90°C NGO</t>
  </si>
  <si>
    <t>31353341001C</t>
  </si>
  <si>
    <t>C THHN/THWN 300 kcmil 600 V 90°C NGO</t>
  </si>
  <si>
    <t>31353361001C</t>
  </si>
  <si>
    <t>C THHN/THWN 350 kcmil 600V 90°C NGO</t>
  </si>
  <si>
    <t>31353381001C</t>
  </si>
  <si>
    <t>C THHN/THWN 400 kcmil 600 V 90°C NGO</t>
  </si>
  <si>
    <t>31353420001C</t>
  </si>
  <si>
    <t>C THHN/THWN 500 kcmil 600V 90°C NGO</t>
  </si>
  <si>
    <t>31434082000C</t>
  </si>
  <si>
    <t>C TRIPLEX THHN Cu 12 AWG 600V 90°C B/R/V</t>
  </si>
  <si>
    <t>31434083000C</t>
  </si>
  <si>
    <t>C TRIPLEX THHN Cu 12 AWG 600V 90°C B/A/V</t>
  </si>
  <si>
    <t>CABLES TIPO ACOMETIDAS ANTIFRAUDE</t>
  </si>
  <si>
    <t>31404145001C</t>
  </si>
  <si>
    <t>31403142001C</t>
  </si>
  <si>
    <t>31404345001C</t>
  </si>
  <si>
    <t>CABLES TIPO ACOMETIDAS TREBOL</t>
  </si>
  <si>
    <t>31405145001C</t>
  </si>
  <si>
    <t>C ACOMET.CODENSA 3x8+10 AWG 600V</t>
  </si>
  <si>
    <t>31405165001C</t>
  </si>
  <si>
    <t>C ACOMET.CODENSA 3x6+8 AWG 600V</t>
  </si>
  <si>
    <t>31405170001C</t>
  </si>
  <si>
    <t>C ACOMET.CODENSA 3x4+6 AWG 600V</t>
  </si>
  <si>
    <t>31405215001C</t>
  </si>
  <si>
    <t>C ACOMET.CODENSA 3x2+4 AWG 600V</t>
  </si>
  <si>
    <t>31390240001C</t>
  </si>
  <si>
    <t>C INSTRUM. 2x18+20 AWG Cu 300V105°C P4</t>
  </si>
  <si>
    <t>31390241001C</t>
  </si>
  <si>
    <t>C INSTRUM. 3x18+20 AWG Cu 300V105°C P4</t>
  </si>
  <si>
    <t>31390242001C</t>
  </si>
  <si>
    <t>C INSTRUM. 4x18+20 AWG Cu 300V105°C P4</t>
  </si>
  <si>
    <t>31390280001C</t>
  </si>
  <si>
    <t>C INSTRUM. 2x16+20 AWG Cu 300V 105°C P4</t>
  </si>
  <si>
    <t>31390283001C</t>
  </si>
  <si>
    <t>C INSTRUM. 3x16+20 AWG Cu 300V 105°C P4</t>
  </si>
  <si>
    <t>31390284001C</t>
  </si>
  <si>
    <t>C INSTRUM. 4x16+20 AWG Cu 300V 105°C P4</t>
  </si>
  <si>
    <t>31366460001C</t>
  </si>
  <si>
    <t>31366480001C</t>
  </si>
  <si>
    <t>31366500001C</t>
  </si>
  <si>
    <t>31366540001C</t>
  </si>
  <si>
    <t>31366560001C</t>
  </si>
  <si>
    <t>31366600001C</t>
  </si>
  <si>
    <t>31369019001R</t>
  </si>
  <si>
    <t>31369041001R</t>
  </si>
  <si>
    <t>31369065001R</t>
  </si>
  <si>
    <t>31369081001R</t>
  </si>
  <si>
    <t>31369100001R</t>
  </si>
  <si>
    <t>31371032001C</t>
  </si>
  <si>
    <t>31371033001C</t>
  </si>
  <si>
    <t>31371034001C</t>
  </si>
  <si>
    <t>31371067001C</t>
  </si>
  <si>
    <t>31371068001C</t>
  </si>
  <si>
    <t>31371086001C</t>
  </si>
  <si>
    <t>31371087001C</t>
  </si>
  <si>
    <t>31371088001C</t>
  </si>
  <si>
    <t>31371107001C</t>
  </si>
  <si>
    <t>31371108001C</t>
  </si>
  <si>
    <t>31371109001C</t>
  </si>
  <si>
    <t>31371148001C</t>
  </si>
  <si>
    <t>31371149001C</t>
  </si>
  <si>
    <t>31371150001C</t>
  </si>
  <si>
    <t>31371167001C</t>
  </si>
  <si>
    <t>31371168001C</t>
  </si>
  <si>
    <t>31371169001C</t>
  </si>
  <si>
    <t>CONDUCTORES DE ALUMINIO DESNUDO</t>
  </si>
  <si>
    <t>32480010000C</t>
  </si>
  <si>
    <t>C ACSR 4 AWG SWAN</t>
  </si>
  <si>
    <t>32480025000C</t>
  </si>
  <si>
    <t>C ACSR 2 AWG SPARROW</t>
  </si>
  <si>
    <t>32480030000C</t>
  </si>
  <si>
    <t>C ACSR 1 AWG ROBIN</t>
  </si>
  <si>
    <t>32480035000C</t>
  </si>
  <si>
    <t>C ACSR 1/0 AWG RAVEN</t>
  </si>
  <si>
    <t>32480040000C</t>
  </si>
  <si>
    <t>C ACSR 2/0 AWG QUAIL</t>
  </si>
  <si>
    <t>32480045000C</t>
  </si>
  <si>
    <t>C ACSR 3/0 AWG PIGEON</t>
  </si>
  <si>
    <t>32480055000C</t>
  </si>
  <si>
    <t>C ACSR 4/0 AWG PENGUIN</t>
  </si>
  <si>
    <t>32431186000C</t>
  </si>
  <si>
    <t>32431202000C</t>
  </si>
  <si>
    <t>32431689000C</t>
  </si>
  <si>
    <t>32431646000C</t>
  </si>
  <si>
    <t>32431662000C</t>
  </si>
  <si>
    <t>32431699000C</t>
  </si>
  <si>
    <t>32437393000C</t>
  </si>
  <si>
    <t>32437398000C</t>
  </si>
  <si>
    <t>C CUADRUPLEX (E) 3x70 mm²XLP+50 mm²AAAC</t>
  </si>
  <si>
    <t>32437401000C</t>
  </si>
  <si>
    <t>C CUADRUPLEX (E) 3x95 mm²XLP+50 mm²AAAC</t>
  </si>
  <si>
    <t>81901080011C</t>
  </si>
  <si>
    <t>81901090011C</t>
  </si>
  <si>
    <t>81901100011C</t>
  </si>
  <si>
    <t>81901110011C</t>
  </si>
  <si>
    <t>81901120011C</t>
  </si>
  <si>
    <t>81901130011C</t>
  </si>
  <si>
    <t>81901140011C</t>
  </si>
  <si>
    <t>81901150011C</t>
  </si>
  <si>
    <t>81901160011C</t>
  </si>
  <si>
    <t>81901170011C</t>
  </si>
  <si>
    <t>81901180011C</t>
  </si>
  <si>
    <t>81901190011C</t>
  </si>
  <si>
    <t>81901200011C</t>
  </si>
  <si>
    <t>81901210011C</t>
  </si>
  <si>
    <t>81901220011C</t>
  </si>
  <si>
    <t>81901230011C</t>
  </si>
  <si>
    <t>81901240011C</t>
  </si>
  <si>
    <t>81901250011C</t>
  </si>
  <si>
    <t>81901260011C</t>
  </si>
  <si>
    <t>81901270011C</t>
  </si>
  <si>
    <t>81901280011C</t>
  </si>
  <si>
    <t>81901290011C</t>
  </si>
  <si>
    <t>81901300011C</t>
  </si>
  <si>
    <t>81901310011C</t>
  </si>
  <si>
    <t>81901320011C</t>
  </si>
  <si>
    <t>81901330011C</t>
  </si>
  <si>
    <t>81901340011C</t>
  </si>
  <si>
    <t>C XLPE URD 33% 4/0 AWG 15 kV IL 100%</t>
  </si>
  <si>
    <t>C XLPE URD 33% 2/0 AWG 15 kV IL100%</t>
  </si>
  <si>
    <t>C XLPE URD 33% 2   AWG 15 kV IL 100%</t>
  </si>
  <si>
    <t>81454001001C</t>
  </si>
  <si>
    <t>CONDUCTORES DE COBRE DESNUDO</t>
  </si>
  <si>
    <t>Dto. Factura</t>
  </si>
  <si>
    <t>Precio por analizar</t>
  </si>
  <si>
    <t>Precio final</t>
  </si>
  <si>
    <t>Precio neto</t>
  </si>
  <si>
    <t>Precio de lista</t>
  </si>
  <si>
    <t>Descripción del producto</t>
  </si>
  <si>
    <t>CABLES DE COBRE PARA CABLEADO ESTRUCTURADO</t>
  </si>
  <si>
    <t>ACOMET. TSEC CU 8(B)+8 AWG 600V PE/PVC</t>
  </si>
  <si>
    <t>ACOMET. TSEC CU 2*8(B)+8 AWG 600V PE/PVC</t>
  </si>
  <si>
    <t>ACOMET. TSEC CU 3*8(B)+8 AWG 600V PE/PVC</t>
  </si>
  <si>
    <t>Descripción del Producto</t>
  </si>
  <si>
    <t>CABLES DE COBRE FLEXIBLES TIPO BATERÍA</t>
  </si>
  <si>
    <t>CABLES DE COBRE FLEXIBLES TIPO SOLDADOR</t>
  </si>
  <si>
    <t>CABLES DE COBRE FLEXIBLES TIPO DÚPLEX</t>
  </si>
  <si>
    <t>C DÚPLEX CPE SPT 2x18 AWG 300V 60°C NGO*</t>
  </si>
  <si>
    <t>C DÚPLEX CPE SPT 2x16 AWG 300V 60°C NGO</t>
  </si>
  <si>
    <t>C DÚPLEX CPE SPT 2x14 AWG 300V 60°C NGO</t>
  </si>
  <si>
    <t>C DÚPLEX CPE SPT 2x12 AWG 300V 60°C NGO</t>
  </si>
  <si>
    <t>C DÚPLEX CPE SPT 2x10 AWG 300V 60°C NGO</t>
  </si>
  <si>
    <t>CONDUCTORES DE CONTROL E INSTRUMENTACIÓN</t>
  </si>
  <si>
    <t>Dto. Fin. Anticipado</t>
  </si>
  <si>
    <t>CABLES DE ALUMINIO DESNUDO</t>
  </si>
  <si>
    <t>CABLES DE ALUMINIO MÚLTIPLEX</t>
  </si>
  <si>
    <t>C TRÍPLEX CALMA 2x4+4 AWG ACSR600V</t>
  </si>
  <si>
    <t>C TRÍPLEX CONCH 2x2+2 AWG ACSR600V</t>
  </si>
  <si>
    <t>C TRÍPLEX CENIA /XLP-FR2x1/0+1/0AWG ACSR /XLP F</t>
  </si>
  <si>
    <t>C TRÍPLEX RUNCINA/XLP 2x2/0+2/0AWG ACSR</t>
  </si>
  <si>
    <t xml:space="preserve">CABLES DE ALUMINIO MÚLTIPLEX ACSR - AAAC </t>
  </si>
  <si>
    <t>ALAMBRE MAGNETO PROTHERM PLUS 200 °C</t>
  </si>
  <si>
    <t>Alambre Esmaltado Protherm Plus 200 °C No. 8</t>
  </si>
  <si>
    <t>Alambre Esmaltado Protherm Plus 200 °C No. 9</t>
  </si>
  <si>
    <t>Alambre Esmaltado Protherm Plus 200 °C No.10</t>
  </si>
  <si>
    <t>Alambre Esmaltado Protherm Plus 200 °C No.11</t>
  </si>
  <si>
    <t>Alambre Esmaltado Protherm Plus 200 °C No.12</t>
  </si>
  <si>
    <t>Alambre Esmaltado Protherm Plus 200 °C No.13</t>
  </si>
  <si>
    <t>Alambre Esmaltado Protherm Plus 200 °C No.14</t>
  </si>
  <si>
    <t>Alambre Esmaltado Protherm Plus 200 °C No.15</t>
  </si>
  <si>
    <t>Alambre Esmaltado Protherm Plus 200 °C No.16</t>
  </si>
  <si>
    <t>Alambre Esmaltado Protherm Plus 200 °C No.17</t>
  </si>
  <si>
    <t>Alambre Esmaltado Protherm Plus 200 °C No.18</t>
  </si>
  <si>
    <t>Alambre Esmaltado Protherm Plus 200 °C No.19</t>
  </si>
  <si>
    <t>Alambre Esmaltado Protherm Plus 200 °C No.20</t>
  </si>
  <si>
    <t>Alambre Esmaltado Protherm Plus 200 °C No.21</t>
  </si>
  <si>
    <t>Alambre Esmaltado Protherm Plus 200 °C No.22</t>
  </si>
  <si>
    <t>Alambre Esmaltado Protherm Plus 200 °C No.23</t>
  </si>
  <si>
    <t>Alambre Esmaltado Protherm Plus 200 °C No.24</t>
  </si>
  <si>
    <t>Alambre Esmaltado Protherm Plus 200 °C No.25</t>
  </si>
  <si>
    <t>Alambre Esmaltado Protherm Plus 200 °C No.26</t>
  </si>
  <si>
    <t>Alambre Esmaltado Protherm Plus 200 °C No.27</t>
  </si>
  <si>
    <t>Alambre Esmaltado Protherm Plus 200 °C No.28</t>
  </si>
  <si>
    <t>Alambre Esmaltado Protherm Plus 200 °C No.29</t>
  </si>
  <si>
    <t>Alambre Esmaltado Protherm Plus 200 °C No.30</t>
  </si>
  <si>
    <t>Alambre Esmaltado Protherm Plus 200 °C No.31</t>
  </si>
  <si>
    <t>Alambre Esmaltado Protherm Plus 200 °C No.32</t>
  </si>
  <si>
    <t>Alambre Esmaltado Protherm Plus 200 °C No.33</t>
  </si>
  <si>
    <t>Alambre Esmaltado Protherm Plus 200 °C No.34</t>
  </si>
  <si>
    <t>Dto. Cosolidado</t>
  </si>
  <si>
    <t>81567100601C</t>
  </si>
  <si>
    <t>81567101001C</t>
  </si>
  <si>
    <t>C XLPE URD 33% 1/0 AWG 15 kV IL100%</t>
  </si>
  <si>
    <t>81567102001C</t>
  </si>
  <si>
    <t>81567104001C</t>
  </si>
  <si>
    <t>81552100601C</t>
  </si>
  <si>
    <t>81552101001C</t>
  </si>
  <si>
    <t xml:space="preserve">C XLPE 1/0 AWG 15 kV   IL 100% P CINTA </t>
  </si>
  <si>
    <t>81552102001C</t>
  </si>
  <si>
    <t xml:space="preserve">C XLPE 2/0 AWG 15 kV   IL 100% P CINTA </t>
  </si>
  <si>
    <t>81552104001C</t>
  </si>
  <si>
    <t xml:space="preserve">C XLPE 4/0 AWG 15 kV   IL 100% P CINTA </t>
  </si>
  <si>
    <t xml:space="preserve">C XLPE 1/0 AWG 35 kV   IL 100% P CINTA </t>
  </si>
  <si>
    <t>81454002001C</t>
  </si>
  <si>
    <t xml:space="preserve">C XLPE 2/0 AWG 35 kV   IL 100% P CINTA </t>
  </si>
  <si>
    <t>81560100601C</t>
  </si>
  <si>
    <t xml:space="preserve">C XLPE  2    AWG 15 kV IL 133%. CINTA </t>
  </si>
  <si>
    <t>81560101001C</t>
  </si>
  <si>
    <t xml:space="preserve">C XLPE 1/0 AWG 15 kV IL 133%. CINTA </t>
  </si>
  <si>
    <t>81560102001C</t>
  </si>
  <si>
    <t xml:space="preserve">C XLPE 2/0 AWG 15 kV IL 133%. CINTA </t>
  </si>
  <si>
    <t>81560104001C</t>
  </si>
  <si>
    <t xml:space="preserve">C XLPE 4/0 AWG 15 kV IL 133%. CINTA </t>
  </si>
  <si>
    <t>CONDUCTORES MEDIA TENSIÓN 15KV NORMA CODENSA</t>
  </si>
  <si>
    <t xml:space="preserve">CONDUCTORES MEDIA TENSIÓN 15KV PANTALLA EN CINTA AL 100% </t>
  </si>
  <si>
    <t xml:space="preserve">CONDUCTORES MEDIA TENSIÓN 15KV PANTALLA EN CINTA AL 133% </t>
  </si>
  <si>
    <t xml:space="preserve">CONDUCTORES MEDIA TENSIÓN 35 KV PANTALLA EN CINTA AL100% </t>
  </si>
  <si>
    <t>CABLES MONOPOLARES DE MEDIA TENSIÓN</t>
  </si>
  <si>
    <t xml:space="preserve">ALAMBRE MAGNETO </t>
  </si>
  <si>
    <t>32353703501C</t>
  </si>
  <si>
    <t>32353705501C</t>
  </si>
  <si>
    <t>32353707501C</t>
  </si>
  <si>
    <t>32353709501C</t>
  </si>
  <si>
    <t>32353800501C</t>
  </si>
  <si>
    <t>32353801501C</t>
  </si>
  <si>
    <t>32353802501C</t>
  </si>
  <si>
    <t>32353820001C</t>
  </si>
  <si>
    <t>32353825001C</t>
  </si>
  <si>
    <t>32353830001C</t>
  </si>
  <si>
    <t>32353840001C</t>
  </si>
  <si>
    <t>32353850001C</t>
  </si>
  <si>
    <t>32353860001C</t>
  </si>
  <si>
    <t>32353875001C</t>
  </si>
  <si>
    <t>32353880001C</t>
  </si>
  <si>
    <t>CONDUCTORES DE COBRE  FLEXIBLES</t>
  </si>
  <si>
    <t>C THHN/THWN 750 kcmil 600V 90°C NGO</t>
  </si>
  <si>
    <t>C THHN/THWN 700 kcmil 600V 90°C NGO</t>
  </si>
  <si>
    <t>C THHN/THWN 600 kcmil 600V 90°C NGO</t>
  </si>
  <si>
    <t>ALAMBRE Cu DDO DURO 14 AWG</t>
  </si>
  <si>
    <t>ALAMBRE Cu DDO DURO 12 AWG</t>
  </si>
  <si>
    <t>ALAMBRE Cu DDO DURO 10 AWG</t>
  </si>
  <si>
    <t>ALAMBRE Cu DDO DURO 16 AWG</t>
  </si>
  <si>
    <t>ALAMBRE Cu DDO DURO 18 AWG</t>
  </si>
  <si>
    <t>ALAMBRE Cu DDO DURO 20 AWG</t>
  </si>
  <si>
    <t>C TRÍPLEX CALMA 2x2+4 AWG ACSR600V</t>
  </si>
  <si>
    <t>C TRÍPLEX 2x1/0+2 AWG</t>
  </si>
  <si>
    <t>C TRÍPLEX LEPAS/XLP-FR 2 x 4/0+ 4/0 AWG AAAC</t>
  </si>
  <si>
    <t>C CUADRUPLEX (E) 3 x 4/0 + 4/0 AWG AAAC</t>
  </si>
  <si>
    <t>31353141004C</t>
  </si>
  <si>
    <t>31371392001C</t>
  </si>
  <si>
    <t>31371391001C</t>
  </si>
  <si>
    <t>31371391201C</t>
  </si>
  <si>
    <t>31371391401C</t>
  </si>
  <si>
    <t>31366581001C</t>
  </si>
  <si>
    <t>CABLES  THHN / THWN-2 CT</t>
  </si>
  <si>
    <t>CABLE PARA ACOMETIDA</t>
  </si>
  <si>
    <t xml:space="preserve">C XLPE 2 AWG 15 kV   IL 100% P CINTA </t>
  </si>
  <si>
    <t>ALAMBRE DE COBRE</t>
  </si>
  <si>
    <t>C THHN/THWN 1 AWG 600V 90°C NGO</t>
  </si>
  <si>
    <t>SUPERFLEX CT</t>
  </si>
  <si>
    <t>SUPERFLEX CT 1/0 AWG</t>
  </si>
  <si>
    <t>SUPERFLEX CT 2/0 AWG</t>
  </si>
  <si>
    <t>SUPERFLEX CT 3/0 AWG</t>
  </si>
  <si>
    <t>SUPERFLEX CT 4/0 AWG</t>
  </si>
  <si>
    <t>SUPERFLEX CT 250 AWG</t>
  </si>
  <si>
    <t>SUPERFLEX CT 300 AWG</t>
  </si>
  <si>
    <t>SUPERFLEX CT 350 AWG</t>
  </si>
  <si>
    <t>SUPERFLEX CT 400 AWG</t>
  </si>
  <si>
    <t>SUPERFLEX CT 500 AWG</t>
  </si>
  <si>
    <t>SGT CABLE BATERIA 4 AWG</t>
  </si>
  <si>
    <t>SGT CABLE BATERIA 2 AWG</t>
  </si>
  <si>
    <t>THWN-2 FLEXIBLE (AWM Y MTW, para aplicaciones luminarias, tableros y similares)</t>
  </si>
  <si>
    <t>THWN-2 FLEXIBLE 6 AWG Cu 600V 105°C</t>
  </si>
  <si>
    <t>THWN-2 FLEXIBLE 8 AWG Cu 600V 105°C</t>
  </si>
  <si>
    <t>THWN-2 FLEXIBLE 10 AWG Cu 600V 105°C</t>
  </si>
  <si>
    <t>THWN-2 FLEXIBLE 12 AWG Cu 600V 105°C</t>
  </si>
  <si>
    <t>THWN-2 FLEXIBLE 14 AWG Cu 600V 105°C</t>
  </si>
  <si>
    <t>TFFN 16 AWG Cu 600V 105°C</t>
  </si>
  <si>
    <t>TFFN 18 AWG Cu 600V 105°C</t>
  </si>
  <si>
    <t>CONDUCTORES DE INSTRUMENTACIÓN 300V/600v (105 °C) PLTC</t>
  </si>
  <si>
    <t>ACOMET. TSEC CU 2*6(B)+6 AWG 600V PE/PVC</t>
  </si>
  <si>
    <t>32403167101C</t>
  </si>
  <si>
    <t>CABLE Cu DDO DURO 600 kcmil (B)61H</t>
  </si>
  <si>
    <t>CABLE Cu DDO DURO 750 kcmil (B)61H</t>
  </si>
  <si>
    <t>CABLE Cu DDO DURO 1000 kcmil (B)61H</t>
  </si>
  <si>
    <t>31311046000C</t>
  </si>
  <si>
    <t>31311050000C</t>
  </si>
  <si>
    <t>31311056000C</t>
  </si>
  <si>
    <t>31353221001C</t>
  </si>
  <si>
    <t>31378102101C</t>
  </si>
  <si>
    <t>31378102601C</t>
  </si>
  <si>
    <t>31378103101C</t>
  </si>
  <si>
    <t>31378103601C</t>
  </si>
  <si>
    <t>31378104101C</t>
  </si>
  <si>
    <t>31378104601C</t>
  </si>
  <si>
    <t>31378105101C</t>
  </si>
  <si>
    <t>31378105601C</t>
  </si>
  <si>
    <t>31378106101C</t>
  </si>
  <si>
    <t>32431587000C</t>
  </si>
  <si>
    <t>CABLE CONCÉNTRICO DE COBRE</t>
  </si>
  <si>
    <t>CABLE Cu DDO DURO 8 AWG (B)7H</t>
  </si>
  <si>
    <t>31365300101C</t>
  </si>
  <si>
    <t>31365320101C</t>
  </si>
  <si>
    <t>31354002601R</t>
  </si>
  <si>
    <t>31354002801C</t>
  </si>
  <si>
    <t>31354002001R</t>
  </si>
  <si>
    <t>31354001801R</t>
  </si>
  <si>
    <t>31354001601R</t>
  </si>
  <si>
    <t>31311018000C</t>
  </si>
  <si>
    <t>31354220101R</t>
  </si>
  <si>
    <t>31354240101R</t>
  </si>
  <si>
    <t>C EXZHELLENT BW 12 AWG Cu HFFR LS 600V 75 °C CT</t>
  </si>
  <si>
    <t>C EXZHELLENT BW 10 AWG Cu HFFR LS 600V 75 °C CT</t>
  </si>
  <si>
    <t>C EXZHELLENT BW 8 AWG Cu HFFR LS 600V 75 °C CT</t>
  </si>
  <si>
    <t>C EXZHELLENT BW 6 AWG Cu HFFR LS 600V 75 °C CT</t>
  </si>
  <si>
    <t>C EXZHELLENT BW 4 AWG Cu HFFR LS 600V 75 °C CT</t>
  </si>
  <si>
    <t>C EXZHELLENT BW 2 AWG Cu HFFR LS 600V 75 °C CT</t>
  </si>
  <si>
    <t>C EXZHELLENT BW 1 AWG Cu HFFR LS 600V 75 °C CT</t>
  </si>
  <si>
    <t>C EXZHELLENT BW 1/0 AWG Cu HFFR LS 600V 75 °C CT</t>
  </si>
  <si>
    <t>C EXZHELLENT BW 2/0 AWG Cu HFFR LS 600V 75 °C CT</t>
  </si>
  <si>
    <t>C EXZHELLENT BW 3/0 AWG Cu HFFR LS 600V 75 °C CT</t>
  </si>
  <si>
    <t>C EXZHELLENT BW 4/0 AWG Cu HFFR LS 600V 75 °C CT</t>
  </si>
  <si>
    <t>C EXZHELLENT BW 250 kcmil Cu HFFR LS 600V 75 °C CT</t>
  </si>
  <si>
    <t>C EXZHELLENT BW 300 kcmil  Cu HFFR LS 600V 75 °C CT</t>
  </si>
  <si>
    <t>C EXZHELLENT BW 350 kcmil  Cu HFFR LS 600V 75 °C CT</t>
  </si>
  <si>
    <t>C EXZHELLENT BW 400 kcmil  Cu HFFR LS 600V 75 °C CT</t>
  </si>
  <si>
    <t>C EXZHELLENT BW 500 kcmil  Cu HFFR LS 600V 75 °C CT</t>
  </si>
  <si>
    <t>CABLES EXZHELLENT BW</t>
  </si>
  <si>
    <t>C SOLDADOR TVE 6 AWG Cu 600V 105°C</t>
  </si>
  <si>
    <t>C SOLDADOR TVE 4 AWG Cu 600V 105°C</t>
  </si>
  <si>
    <t>C SOLDADOR TVE 2 AWG Cu 600V 105°C</t>
  </si>
  <si>
    <t>C SOLDADOR TVE 1 AWG Cu 600V 105°C</t>
  </si>
  <si>
    <t>C SOLDADOR TVE 1/0 AWG Cu 600V 105°C</t>
  </si>
  <si>
    <t>C SOLDADOR TVE 2/0 AWG Cu 600V 105°C</t>
  </si>
  <si>
    <t>C SOLDADOR TVE 3/0 AWG Cu 600V 105°C</t>
  </si>
  <si>
    <t>C SOLDADOR TVE 4/0 AWG Cu 600V 105°C</t>
  </si>
  <si>
    <t>C TERMOFLEX 3x18 AWG Cu 600V 105°C</t>
  </si>
  <si>
    <t>C TERMOFLEX 4x18 AWG Cu 600V 105°C</t>
  </si>
  <si>
    <t>C TERMOFLEX 2x16 AWG Cu 600V 105°C</t>
  </si>
  <si>
    <t>C TERMOFLEX 3x16 AWG Cu 600V 105°C</t>
  </si>
  <si>
    <t>C TERMOFLEX 4x16 AWG Cu 600V 105°C</t>
  </si>
  <si>
    <t>C TERMOFLEX 2x14 AWG CU 600V 105°C</t>
  </si>
  <si>
    <t>C TERMOFLEX 3x14 AWG Cu 600V 105°C</t>
  </si>
  <si>
    <t>C TERMOFLEX 4x14 AWG Cu 600V 105°C</t>
  </si>
  <si>
    <t xml:space="preserve">TERMOFLEX </t>
  </si>
  <si>
    <t>31370301401C</t>
  </si>
  <si>
    <t>31370329401C</t>
  </si>
  <si>
    <t>32432648000C</t>
  </si>
  <si>
    <t>CABLE Cu DDO DURO 1/0 AWG (B)7H</t>
  </si>
  <si>
    <t>ALAMBRE THHN / THWN-2 CT</t>
  </si>
  <si>
    <t>ALAMBRES Y CABLES AISLADOS</t>
  </si>
  <si>
    <t>C TERMOFLEX 2x18 AWG Cu 600V 105°C</t>
  </si>
  <si>
    <t>C CUADRUPLEX.(E) 3x35 mm²XLP+50 mm²AAAC</t>
  </si>
  <si>
    <t xml:space="preserve">C TERMOFLEX 4x2 AWG Cu 600V 105°C </t>
  </si>
  <si>
    <t xml:space="preserve">C TERMOFLEX 4x4 AWG Cu 600V 105°C </t>
  </si>
  <si>
    <t xml:space="preserve">C TERMOFLEX 3x6 AWG Cu 600V 105°C </t>
  </si>
  <si>
    <t xml:space="preserve">C TERMOFLEX 2x6 AWG Cu 600V 105°C </t>
  </si>
  <si>
    <t xml:space="preserve">C TERMOFLEX 4x6 AWG Cu 600V 105°C </t>
  </si>
  <si>
    <t xml:space="preserve">C TERMOFLEX 2x8 AWG Cu 600V 105°C </t>
  </si>
  <si>
    <t xml:space="preserve">C TERMOFLEX 3x8 AWG Cu 600V 105°C </t>
  </si>
  <si>
    <t xml:space="preserve">C TERMOFLEX 4x8 AWG Cu 600V 105°C </t>
  </si>
  <si>
    <t>C TERMOFLEX 2x10 AWG Cu 600V 105°C</t>
  </si>
  <si>
    <t>C TERMOFLEX 3x10 AWG Cu 600V 105°C</t>
  </si>
  <si>
    <t>C TERMOFLEX 4x10 AWG Cu 600V 105°C</t>
  </si>
  <si>
    <t>C TERMOFLEX 2x12 AWG Cu 600V 105°C</t>
  </si>
  <si>
    <t>C TERMOFLEX 3x12 AWG Cu 600V 105°C</t>
  </si>
  <si>
    <t>C TERMOFLEX 4x12 AWG Cu 600V 105°C</t>
  </si>
  <si>
    <t>C EXZHELLENT BW 14 AWG Cu HFFR LS 600V 75 °C CT</t>
  </si>
  <si>
    <t>C TRIPLEX EXZHELLENT Cu 12 AWG 600V 90°C B/A/V</t>
  </si>
  <si>
    <t>TERMOFLEX MULTIPROPÓSITO*</t>
  </si>
  <si>
    <t>* Las certificaciones de este producto están otorgadas de manera individual y no integral.</t>
  </si>
  <si>
    <t>C THHW 6 AWG AL 8000 600V 90°C CT</t>
  </si>
  <si>
    <t>C THHW 4 AWG AL 8000 600V 90°C CT</t>
  </si>
  <si>
    <t>C THHW 2 AWG AL 8000 600V 90°C CT</t>
  </si>
  <si>
    <t>C THHW 1 AWG AL 8000 600V 90°C CT</t>
  </si>
  <si>
    <t>C THHW 1/0 AWG AL 8000 600V 90°C CT</t>
  </si>
  <si>
    <t>C THHW 2/0 AWG AL 8000 600V 90°C CT</t>
  </si>
  <si>
    <t>C THHW 3/0 AWG AL 8000 600V 90°C CT</t>
  </si>
  <si>
    <t>C THHW 4/0 AWG AL 8000 600V 90°C CT</t>
  </si>
  <si>
    <t>C THHW 250 AWG AL 8000 600V 90°C CT</t>
  </si>
  <si>
    <t>C THHW 300 AWG AL 8000 600V 90°C CT</t>
  </si>
  <si>
    <t>C THHW 350 AWG AL 8000 600V 90°C CT</t>
  </si>
  <si>
    <t>C THHW 400 AWG AL 8000 600V 90°C CT</t>
  </si>
  <si>
    <t>C THHW 500 AWG AL 8000 600V 90°C CT</t>
  </si>
  <si>
    <t>C THHW 600 AWG AL 8000 600V 90°C CT</t>
  </si>
  <si>
    <t>C THHW 750 AWG AL 8000 600V 90°C CT</t>
  </si>
  <si>
    <t>C THHW 800 AWG AL 8000 600V 90°C CT</t>
  </si>
  <si>
    <t>EXZHELLENT BW</t>
  </si>
  <si>
    <t>CABLES DE ALUMINIO AISLADO</t>
  </si>
  <si>
    <t>THHW</t>
  </si>
  <si>
    <t>C EXZHELLENT BW 500 kcmil  AL HFFR LS 600V 75 °C CT</t>
  </si>
  <si>
    <t>C EXZHELLENT BW 400 kcmil  AL HFFR LS 600V 75 °C CT</t>
  </si>
  <si>
    <t>C EXZHELLENT BW 350 kcmil  AL HFFR LS 600V 75 °C CT</t>
  </si>
  <si>
    <t>C EXZHELLENT BW 300 kcmil  AL HFFR LS 600V 75 °C CT</t>
  </si>
  <si>
    <t>C EXZHELLENT BW 250 kcmil AL HFFR LS 600V 75 °C CT</t>
  </si>
  <si>
    <t>C EXZHELLENT BW 4/0 AWG AL HFFR LS 600V 75 °C CT</t>
  </si>
  <si>
    <t>C EXZHELLENT BW 3/0 AWG AL HFFR LS 600V 75 °C CT</t>
  </si>
  <si>
    <t>C EXZHELLENT BW 2/0 AWG AL HFFR LS 600V 75 °C CT</t>
  </si>
  <si>
    <t>C EXZHELLENT BW 1/0 AWG AL HFFR LS 600V 75 °C CT</t>
  </si>
  <si>
    <t>C EXZHELLENT BW 1 AWG AL HFFR LS 600V 75 °C CT</t>
  </si>
  <si>
    <t>C EXZHELLENT BW 2 AWG AL HFFR LS 600V 75 °C CT</t>
  </si>
  <si>
    <t>C EXZHELLENT BW 4 AWG AL HFFR LS 600V 75 °C CT</t>
  </si>
  <si>
    <t>C EXZHELLENT BW 6 AWG AL HFFR LS 600V 75 °C CT</t>
  </si>
  <si>
    <t>C EXZHELLENT BW 600 kcmil  AL HFFR LS 600V 75 °C CT</t>
  </si>
  <si>
    <t>C EXZHELLENT BW 750 kcmil  AL HFFR LS 600V 75 °C CT</t>
  </si>
  <si>
    <t>C EXZHELLENT BW 800 kcmil  AL HFFR LS 600V 75 °C CT</t>
  </si>
  <si>
    <t>31352601001C</t>
  </si>
  <si>
    <t>31352612001C</t>
  </si>
  <si>
    <t>32354610401C</t>
  </si>
  <si>
    <t>32354610501C</t>
  </si>
  <si>
    <t>32354610601C</t>
  </si>
  <si>
    <t>32354610801C</t>
  </si>
  <si>
    <t>32354610901C</t>
  </si>
  <si>
    <t>32354611001C</t>
  </si>
  <si>
    <t>32354611101C</t>
  </si>
  <si>
    <t>32354611201C</t>
  </si>
  <si>
    <t>32354611301C</t>
  </si>
  <si>
    <t>32354611401C</t>
  </si>
  <si>
    <t>32354611501C</t>
  </si>
  <si>
    <t>32354611601C</t>
  </si>
  <si>
    <t>32354611801C</t>
  </si>
  <si>
    <t>32354611701C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</si>
</sst>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(&quot;$&quot;* #,##0.00_);_(&quot;$&quot;* \(#,##0.00\);_(&quot;$&quot;* &quot;-&quot;??_);_(@_)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(&quot;Col$&quot;* #,##0.00_);_(&quot;Col$&quot;* \(#,##0.00\);_(&quot;Col$&quot;* &quot;-&quot;??_);_(@_)"/>
    <numFmt numFmtId="168" formatCode="_ &quot;$&quot;\ * #,##0_ ;_ &quot;$&quot;\ * \-#,##0_ ;_ &quot;$&quot;\ * &quot;-&quot;??_ ;_ @_ "/>
    <numFmt numFmtId="169" formatCode="0;[Red]0"/>
  </numFmts>
  <fonts count="22">
    <font>
      <sz val="10"/>
      <name val="Arial"/>
    </font>
    <font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9.5"/>
      <color indexed="9"/>
      <name val="Arial"/>
      <family val="2"/>
    </font>
    <font>
      <b/>
      <sz val="10"/>
      <name val="Arial"/>
      <family val="2"/>
    </font>
    <font>
      <b/>
      <sz val="10"/>
      <name val="Arail"/>
    </font>
    <font>
      <sz val="10"/>
      <name val="Arail"/>
    </font>
    <font>
      <sz val="10"/>
      <name val="Arial"/>
      <family val="2"/>
    </font>
    <font>
      <sz val="18"/>
      <color indexed="16"/>
      <name val="Verdana"/>
      <family val="2"/>
    </font>
    <font>
      <u/>
      <sz val="10"/>
      <name val="Verdana"/>
      <family val="2"/>
    </font>
    <font>
      <b/>
      <sz val="12"/>
      <name val="Arial"/>
      <family val="2"/>
    </font>
    <font>
      <b/>
      <sz val="10"/>
      <color rgb="FFC5161D"/>
      <name val="Arial"/>
      <family val="2"/>
    </font>
    <font>
      <sz val="10"/>
      <color theme="0" tint="-0.249977111117893"/>
      <name val="Verdana"/>
      <family val="2"/>
    </font>
    <font>
      <sz val="10"/>
      <color theme="1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</borders>
  <cellStyleXfs count="26">
    <xf numFmtId="0" fontId="0" fillId="0" borderId="0"/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</cellStyleXfs>
  <cellXfs count="317">
    <xf numFmtId="0" fontId="0" fillId="0" borderId="0" xfId="0"/>
    <xf numFmtId="0" fontId="2" fillId="2" borderId="1" xfId="15" applyFill="1" applyBorder="1" applyAlignment="1">
      <alignment horizontal="center"/>
    </xf>
    <xf numFmtId="0" fontId="2" fillId="2" borderId="2" xfId="15" applyFill="1" applyBorder="1" applyAlignment="1">
      <alignment horizontal="left"/>
    </xf>
    <xf numFmtId="0" fontId="2" fillId="2" borderId="3" xfId="15" applyFill="1" applyBorder="1" applyAlignment="1">
      <alignment horizontal="center"/>
    </xf>
    <xf numFmtId="0" fontId="2" fillId="3" borderId="0" xfId="16" applyFill="1"/>
    <xf numFmtId="0" fontId="2" fillId="2" borderId="4" xfId="15" applyFill="1" applyBorder="1" applyAlignment="1">
      <alignment horizontal="center"/>
    </xf>
    <xf numFmtId="0" fontId="2" fillId="2" borderId="0" xfId="15" applyFill="1" applyBorder="1" applyAlignment="1">
      <alignment horizontal="left"/>
    </xf>
    <xf numFmtId="0" fontId="2" fillId="2" borderId="5" xfId="15" applyFill="1" applyBorder="1" applyAlignment="1">
      <alignment horizontal="center"/>
    </xf>
    <xf numFmtId="0" fontId="2" fillId="2" borderId="1" xfId="17" applyFill="1" applyBorder="1" applyAlignment="1">
      <alignment horizontal="center"/>
    </xf>
    <xf numFmtId="0" fontId="2" fillId="2" borderId="2" xfId="17" applyFill="1" applyBorder="1" applyAlignment="1">
      <alignment horizontal="left"/>
    </xf>
    <xf numFmtId="0" fontId="2" fillId="3" borderId="0" xfId="17" applyFill="1"/>
    <xf numFmtId="0" fontId="2" fillId="2" borderId="4" xfId="17" applyFill="1" applyBorder="1" applyAlignment="1">
      <alignment horizontal="center"/>
    </xf>
    <xf numFmtId="0" fontId="2" fillId="2" borderId="0" xfId="17" applyFill="1" applyAlignment="1">
      <alignment horizontal="left"/>
    </xf>
    <xf numFmtId="168" fontId="2" fillId="2" borderId="0" xfId="17" applyNumberFormat="1" applyFill="1" applyAlignment="1">
      <alignment horizontal="left"/>
    </xf>
    <xf numFmtId="0" fontId="2" fillId="2" borderId="0" xfId="17" applyFill="1"/>
    <xf numFmtId="0" fontId="2" fillId="3" borderId="0" xfId="18" applyFill="1"/>
    <xf numFmtId="168" fontId="2" fillId="2" borderId="0" xfId="18" applyNumberFormat="1" applyFill="1" applyAlignment="1">
      <alignment horizontal="left"/>
    </xf>
    <xf numFmtId="0" fontId="2" fillId="2" borderId="0" xfId="18" applyFill="1"/>
    <xf numFmtId="0" fontId="2" fillId="2" borderId="0" xfId="18" applyFill="1" applyAlignment="1">
      <alignment horizontal="left"/>
    </xf>
    <xf numFmtId="165" fontId="2" fillId="3" borderId="0" xfId="18" applyNumberFormat="1" applyFill="1"/>
    <xf numFmtId="0" fontId="2" fillId="3" borderId="0" xfId="15" applyFill="1"/>
    <xf numFmtId="168" fontId="2" fillId="2" borderId="0" xfId="19" applyNumberFormat="1" applyFill="1" applyAlignment="1">
      <alignment horizontal="left"/>
    </xf>
    <xf numFmtId="0" fontId="2" fillId="2" borderId="0" xfId="19" applyFill="1"/>
    <xf numFmtId="0" fontId="2" fillId="2" borderId="0" xfId="19" applyFill="1" applyAlignment="1">
      <alignment horizontal="left"/>
    </xf>
    <xf numFmtId="0" fontId="2" fillId="3" borderId="0" xfId="20" applyFill="1"/>
    <xf numFmtId="168" fontId="2" fillId="2" borderId="0" xfId="20" applyNumberFormat="1" applyFill="1" applyAlignment="1">
      <alignment horizontal="left"/>
    </xf>
    <xf numFmtId="0" fontId="2" fillId="2" borderId="0" xfId="20" applyFill="1"/>
    <xf numFmtId="0" fontId="2" fillId="2" borderId="0" xfId="20" applyFill="1" applyAlignment="1">
      <alignment horizontal="left"/>
    </xf>
    <xf numFmtId="0" fontId="2" fillId="3" borderId="0" xfId="21" applyFill="1"/>
    <xf numFmtId="168" fontId="2" fillId="2" borderId="0" xfId="21" applyNumberFormat="1" applyFill="1" applyAlignment="1">
      <alignment horizontal="left"/>
    </xf>
    <xf numFmtId="0" fontId="2" fillId="2" borderId="0" xfId="21" applyFill="1"/>
    <xf numFmtId="0" fontId="2" fillId="2" borderId="0" xfId="21" applyFill="1" applyAlignment="1">
      <alignment horizontal="left"/>
    </xf>
    <xf numFmtId="0" fontId="2" fillId="3" borderId="0" xfId="22" applyFill="1"/>
    <xf numFmtId="168" fontId="2" fillId="2" borderId="0" xfId="22" applyNumberFormat="1" applyFill="1" applyAlignment="1">
      <alignment horizontal="left"/>
    </xf>
    <xf numFmtId="0" fontId="2" fillId="2" borderId="0" xfId="22" applyFill="1"/>
    <xf numFmtId="0" fontId="2" fillId="2" borderId="0" xfId="22" applyFill="1" applyAlignment="1">
      <alignment horizontal="left"/>
    </xf>
    <xf numFmtId="0" fontId="2" fillId="3" borderId="0" xfId="23" applyFill="1"/>
    <xf numFmtId="168" fontId="2" fillId="2" borderId="0" xfId="23" applyNumberFormat="1" applyFill="1" applyAlignment="1">
      <alignment horizontal="left"/>
    </xf>
    <xf numFmtId="0" fontId="2" fillId="2" borderId="0" xfId="23" applyFill="1"/>
    <xf numFmtId="0" fontId="2" fillId="2" borderId="0" xfId="23" applyFill="1" applyAlignment="1">
      <alignment horizontal="left"/>
    </xf>
    <xf numFmtId="0" fontId="2" fillId="3" borderId="0" xfId="24" applyFill="1"/>
    <xf numFmtId="168" fontId="2" fillId="2" borderId="0" xfId="24" applyNumberFormat="1" applyFill="1" applyAlignment="1">
      <alignment horizontal="left"/>
    </xf>
    <xf numFmtId="0" fontId="2" fillId="2" borderId="0" xfId="24" applyFill="1"/>
    <xf numFmtId="0" fontId="2" fillId="2" borderId="0" xfId="24" applyFill="1" applyAlignment="1">
      <alignment horizontal="left"/>
    </xf>
    <xf numFmtId="0" fontId="0" fillId="3" borderId="0" xfId="0" applyFill="1"/>
    <xf numFmtId="0" fontId="2" fillId="2" borderId="2" xfId="15" applyFill="1" applyBorder="1" applyAlignment="1" applyProtection="1">
      <alignment horizontal="left"/>
    </xf>
    <xf numFmtId="0" fontId="2" fillId="2" borderId="3" xfId="15" applyFill="1" applyBorder="1" applyAlignment="1" applyProtection="1">
      <alignment horizontal="center"/>
    </xf>
    <xf numFmtId="0" fontId="2" fillId="2" borderId="0" xfId="15" applyFill="1" applyBorder="1" applyAlignment="1" applyProtection="1">
      <alignment horizontal="left"/>
    </xf>
    <xf numFmtId="0" fontId="2" fillId="2" borderId="5" xfId="15" applyFill="1" applyBorder="1" applyAlignment="1" applyProtection="1">
      <alignment horizontal="center"/>
    </xf>
    <xf numFmtId="0" fontId="0" fillId="0" borderId="0" xfId="0" applyProtection="1"/>
    <xf numFmtId="0" fontId="2" fillId="2" borderId="2" xfId="17" applyFill="1" applyBorder="1" applyAlignment="1" applyProtection="1">
      <alignment horizontal="left"/>
    </xf>
    <xf numFmtId="0" fontId="2" fillId="2" borderId="3" xfId="17" applyFill="1" applyBorder="1" applyAlignment="1" applyProtection="1">
      <alignment horizontal="center"/>
    </xf>
    <xf numFmtId="0" fontId="2" fillId="2" borderId="5" xfId="17" applyFill="1" applyBorder="1" applyAlignment="1" applyProtection="1">
      <alignment horizontal="center"/>
    </xf>
    <xf numFmtId="0" fontId="2" fillId="2" borderId="0" xfId="17" applyFill="1" applyAlignment="1" applyProtection="1">
      <alignment horizontal="left"/>
    </xf>
    <xf numFmtId="0" fontId="16" fillId="3" borderId="0" xfId="16" applyFont="1" applyFill="1"/>
    <xf numFmtId="0" fontId="16" fillId="3" borderId="0" xfId="16" applyFont="1" applyFill="1" applyAlignment="1">
      <alignment horizontal="center"/>
    </xf>
    <xf numFmtId="0" fontId="16" fillId="3" borderId="0" xfId="23" applyFont="1" applyFill="1"/>
    <xf numFmtId="10" fontId="18" fillId="4" borderId="6" xfId="25" applyNumberFormat="1" applyFont="1" applyFill="1" applyBorder="1" applyAlignment="1" applyProtection="1">
      <alignment horizontal="center"/>
      <protection locked="0"/>
    </xf>
    <xf numFmtId="9" fontId="18" fillId="4" borderId="6" xfId="25" applyFont="1" applyFill="1" applyBorder="1" applyAlignment="1" applyProtection="1">
      <alignment horizontal="center"/>
      <protection locked="0"/>
    </xf>
    <xf numFmtId="0" fontId="2" fillId="2" borderId="1" xfId="15" applyFill="1" applyBorder="1" applyAlignment="1" applyProtection="1">
      <alignment horizontal="center"/>
    </xf>
    <xf numFmtId="0" fontId="2" fillId="2" borderId="4" xfId="15" applyFill="1" applyBorder="1" applyAlignment="1" applyProtection="1">
      <alignment horizontal="center"/>
    </xf>
    <xf numFmtId="168" fontId="2" fillId="2" borderId="0" xfId="16" applyNumberFormat="1" applyFill="1" applyAlignment="1" applyProtection="1">
      <alignment horizontal="left"/>
    </xf>
    <xf numFmtId="0" fontId="2" fillId="2" borderId="0" xfId="16" applyFill="1" applyProtection="1"/>
    <xf numFmtId="0" fontId="2" fillId="2" borderId="0" xfId="16" applyFill="1" applyAlignment="1" applyProtection="1">
      <alignment horizontal="left"/>
    </xf>
    <xf numFmtId="0" fontId="2" fillId="3" borderId="0" xfId="16" applyFill="1" applyProtection="1"/>
    <xf numFmtId="0" fontId="16" fillId="3" borderId="0" xfId="21" applyFont="1" applyFill="1"/>
    <xf numFmtId="0" fontId="16" fillId="3" borderId="0" xfId="16" applyFont="1" applyFill="1" applyProtection="1"/>
    <xf numFmtId="10" fontId="18" fillId="0" borderId="7" xfId="25" applyNumberFormat="1" applyFont="1" applyFill="1" applyBorder="1" applyAlignment="1" applyProtection="1">
      <alignment horizontal="center" vertical="center" wrapText="1"/>
      <protection locked="0"/>
    </xf>
    <xf numFmtId="168" fontId="1" fillId="2" borderId="8" xfId="19" applyNumberFormat="1" applyFont="1" applyFill="1" applyBorder="1" applyProtection="1">
      <protection locked="0"/>
    </xf>
    <xf numFmtId="168" fontId="1" fillId="2" borderId="9" xfId="19" applyNumberFormat="1" applyFont="1" applyFill="1" applyBorder="1" applyProtection="1">
      <protection locked="0"/>
    </xf>
    <xf numFmtId="168" fontId="1" fillId="2" borderId="10" xfId="19" applyNumberFormat="1" applyFont="1" applyFill="1" applyBorder="1" applyProtection="1">
      <protection locked="0"/>
    </xf>
    <xf numFmtId="10" fontId="18" fillId="2" borderId="7" xfId="25" applyNumberFormat="1" applyFont="1" applyFill="1" applyBorder="1" applyAlignment="1" applyProtection="1">
      <alignment horizontal="center" vertical="center" wrapText="1"/>
      <protection locked="0"/>
    </xf>
    <xf numFmtId="165" fontId="1" fillId="2" borderId="8" xfId="16" applyNumberFormat="1" applyFont="1" applyFill="1" applyBorder="1" applyProtection="1">
      <protection locked="0"/>
    </xf>
    <xf numFmtId="165" fontId="8" fillId="2" borderId="8" xfId="13" applyNumberFormat="1" applyFont="1" applyFill="1" applyBorder="1" applyAlignment="1" applyProtection="1">
      <alignment horizontal="left" wrapText="1"/>
      <protection locked="0"/>
    </xf>
    <xf numFmtId="165" fontId="1" fillId="2" borderId="9" xfId="16" applyNumberFormat="1" applyFont="1" applyFill="1" applyBorder="1" applyProtection="1">
      <protection locked="0"/>
    </xf>
    <xf numFmtId="165" fontId="8" fillId="2" borderId="8" xfId="17" applyNumberFormat="1" applyFont="1" applyFill="1" applyBorder="1" applyAlignment="1" applyProtection="1">
      <alignment horizontal="left" wrapText="1"/>
      <protection locked="0"/>
    </xf>
    <xf numFmtId="165" fontId="8" fillId="2" borderId="10" xfId="17" applyNumberFormat="1" applyFont="1" applyFill="1" applyBorder="1" applyAlignment="1" applyProtection="1">
      <alignment horizontal="left" wrapText="1"/>
      <protection locked="0"/>
    </xf>
    <xf numFmtId="165" fontId="8" fillId="2" borderId="9" xfId="17" applyNumberFormat="1" applyFont="1" applyFill="1" applyBorder="1" applyAlignment="1" applyProtection="1">
      <alignment horizontal="left" wrapText="1"/>
      <protection locked="0"/>
    </xf>
    <xf numFmtId="165" fontId="8" fillId="2" borderId="8" xfId="14" applyNumberFormat="1" applyFont="1" applyFill="1" applyBorder="1" applyAlignment="1" applyProtection="1">
      <alignment horizontal="left" wrapText="1"/>
      <protection locked="0"/>
    </xf>
    <xf numFmtId="165" fontId="8" fillId="2" borderId="9" xfId="14" applyNumberFormat="1" applyFont="1" applyFill="1" applyBorder="1" applyAlignment="1" applyProtection="1">
      <alignment horizontal="left" wrapText="1"/>
      <protection locked="0"/>
    </xf>
    <xf numFmtId="168" fontId="1" fillId="2" borderId="8" xfId="21" applyNumberFormat="1" applyFont="1" applyFill="1" applyBorder="1" applyProtection="1">
      <protection locked="0"/>
    </xf>
    <xf numFmtId="168" fontId="1" fillId="2" borderId="8" xfId="22" applyNumberFormat="1" applyFont="1" applyFill="1" applyBorder="1" applyProtection="1">
      <protection locked="0"/>
    </xf>
    <xf numFmtId="168" fontId="1" fillId="2" borderId="9" xfId="22" applyNumberFormat="1" applyFont="1" applyFill="1" applyBorder="1" applyProtection="1">
      <protection locked="0"/>
    </xf>
    <xf numFmtId="168" fontId="1" fillId="2" borderId="8" xfId="23" applyNumberFormat="1" applyFont="1" applyFill="1" applyBorder="1" applyProtection="1">
      <protection locked="0"/>
    </xf>
    <xf numFmtId="168" fontId="1" fillId="2" borderId="9" xfId="23" applyNumberFormat="1" applyFont="1" applyFill="1" applyBorder="1" applyProtection="1">
      <protection locked="0"/>
    </xf>
    <xf numFmtId="168" fontId="1" fillId="2" borderId="10" xfId="23" applyNumberFormat="1" applyFont="1" applyFill="1" applyBorder="1" applyProtection="1">
      <protection locked="0"/>
    </xf>
    <xf numFmtId="168" fontId="1" fillId="2" borderId="8" xfId="24" applyNumberFormat="1" applyFont="1" applyFill="1" applyBorder="1" applyProtection="1">
      <protection locked="0"/>
    </xf>
    <xf numFmtId="168" fontId="1" fillId="2" borderId="9" xfId="24" applyNumberFormat="1" applyFont="1" applyFill="1" applyBorder="1" applyProtection="1">
      <protection locked="0"/>
    </xf>
    <xf numFmtId="10" fontId="18" fillId="4" borderId="6" xfId="25" applyNumberFormat="1" applyFont="1" applyFill="1" applyBorder="1" applyAlignment="1" applyProtection="1">
      <alignment horizontal="center"/>
      <protection hidden="1"/>
    </xf>
    <xf numFmtId="0" fontId="1" fillId="2" borderId="9" xfId="15" applyFont="1" applyFill="1" applyBorder="1" applyAlignment="1" applyProtection="1">
      <alignment horizontal="left"/>
      <protection hidden="1"/>
    </xf>
    <xf numFmtId="165" fontId="1" fillId="2" borderId="9" xfId="22" applyNumberFormat="1" applyFont="1" applyFill="1" applyBorder="1" applyProtection="1">
      <protection hidden="1"/>
    </xf>
    <xf numFmtId="165" fontId="1" fillId="2" borderId="9" xfId="23" applyNumberFormat="1" applyFont="1" applyFill="1" applyBorder="1" applyProtection="1">
      <protection hidden="1"/>
    </xf>
    <xf numFmtId="0" fontId="1" fillId="2" borderId="8" xfId="15" applyFont="1" applyFill="1" applyBorder="1" applyAlignment="1" applyProtection="1">
      <alignment horizontal="left"/>
      <protection hidden="1"/>
    </xf>
    <xf numFmtId="165" fontId="1" fillId="2" borderId="8" xfId="22" applyNumberFormat="1" applyFont="1" applyFill="1" applyBorder="1" applyProtection="1">
      <protection hidden="1"/>
    </xf>
    <xf numFmtId="165" fontId="1" fillId="2" borderId="8" xfId="23" applyNumberFormat="1" applyFont="1" applyFill="1" applyBorder="1" applyProtection="1">
      <protection hidden="1"/>
    </xf>
    <xf numFmtId="0" fontId="1" fillId="2" borderId="10" xfId="15" applyFont="1" applyFill="1" applyBorder="1" applyProtection="1">
      <protection hidden="1"/>
    </xf>
    <xf numFmtId="0" fontId="1" fillId="2" borderId="10" xfId="15" applyFont="1" applyFill="1" applyBorder="1" applyAlignment="1" applyProtection="1">
      <alignment horizontal="left"/>
      <protection hidden="1"/>
    </xf>
    <xf numFmtId="165" fontId="1" fillId="2" borderId="10" xfId="23" applyNumberFormat="1" applyFont="1" applyFill="1" applyBorder="1" applyProtection="1">
      <protection hidden="1"/>
    </xf>
    <xf numFmtId="0" fontId="1" fillId="2" borderId="9" xfId="15" applyFont="1" applyFill="1" applyBorder="1" applyProtection="1">
      <protection hidden="1"/>
    </xf>
    <xf numFmtId="0" fontId="1" fillId="2" borderId="8" xfId="15" applyFont="1" applyFill="1" applyBorder="1" applyProtection="1">
      <protection hidden="1"/>
    </xf>
    <xf numFmtId="10" fontId="8" fillId="2" borderId="9" xfId="25" applyNumberFormat="1" applyFont="1" applyFill="1" applyBorder="1" applyAlignment="1" applyProtection="1">
      <alignment horizontal="center" wrapText="1"/>
      <protection hidden="1"/>
    </xf>
    <xf numFmtId="10" fontId="8" fillId="2" borderId="8" xfId="25" applyNumberFormat="1" applyFont="1" applyFill="1" applyBorder="1" applyAlignment="1" applyProtection="1">
      <alignment horizontal="center" wrapText="1"/>
      <protection hidden="1"/>
    </xf>
    <xf numFmtId="10" fontId="8" fillId="2" borderId="10" xfId="25" applyNumberFormat="1" applyFont="1" applyFill="1" applyBorder="1" applyAlignment="1" applyProtection="1">
      <alignment horizontal="center" wrapText="1"/>
      <protection hidden="1"/>
    </xf>
    <xf numFmtId="165" fontId="1" fillId="2" borderId="9" xfId="15" applyNumberFormat="1" applyFont="1" applyFill="1" applyBorder="1" applyAlignment="1" applyProtection="1">
      <alignment horizontal="center" wrapText="1"/>
      <protection hidden="1"/>
    </xf>
    <xf numFmtId="165" fontId="1" fillId="2" borderId="9" xfId="15" applyNumberFormat="1" applyFont="1" applyFill="1" applyBorder="1" applyAlignment="1" applyProtection="1">
      <alignment horizontal="left" wrapText="1"/>
      <protection hidden="1"/>
    </xf>
    <xf numFmtId="165" fontId="1" fillId="2" borderId="9" xfId="3" applyFont="1" applyFill="1" applyBorder="1" applyAlignment="1" applyProtection="1">
      <alignment horizontal="left" wrapText="1"/>
      <protection hidden="1"/>
    </xf>
    <xf numFmtId="165" fontId="1" fillId="2" borderId="9" xfId="3" applyFont="1" applyFill="1" applyBorder="1" applyProtection="1">
      <protection hidden="1"/>
    </xf>
    <xf numFmtId="165" fontId="1" fillId="2" borderId="8" xfId="15" applyNumberFormat="1" applyFont="1" applyFill="1" applyBorder="1" applyAlignment="1" applyProtection="1">
      <alignment horizontal="center" wrapText="1"/>
      <protection hidden="1"/>
    </xf>
    <xf numFmtId="165" fontId="1" fillId="2" borderId="8" xfId="15" applyNumberFormat="1" applyFont="1" applyFill="1" applyBorder="1" applyAlignment="1" applyProtection="1">
      <alignment horizontal="left" wrapText="1"/>
      <protection hidden="1"/>
    </xf>
    <xf numFmtId="165" fontId="1" fillId="2" borderId="8" xfId="3" applyFont="1" applyFill="1" applyBorder="1" applyProtection="1">
      <protection hidden="1"/>
    </xf>
    <xf numFmtId="165" fontId="1" fillId="2" borderId="8" xfId="16" applyNumberFormat="1" applyFont="1" applyFill="1" applyBorder="1" applyProtection="1">
      <protection hidden="1"/>
    </xf>
    <xf numFmtId="165" fontId="0" fillId="2" borderId="8" xfId="15" applyNumberFormat="1" applyFont="1" applyFill="1" applyBorder="1" applyAlignment="1" applyProtection="1">
      <alignment horizontal="center" wrapText="1"/>
      <protection hidden="1"/>
    </xf>
    <xf numFmtId="165" fontId="1" fillId="2" borderId="9" xfId="17" applyNumberFormat="1" applyFont="1" applyFill="1" applyBorder="1" applyAlignment="1" applyProtection="1">
      <alignment horizontal="left"/>
      <protection hidden="1"/>
    </xf>
    <xf numFmtId="165" fontId="1" fillId="2" borderId="9" xfId="17" applyNumberFormat="1" applyFont="1" applyFill="1" applyBorder="1" applyProtection="1">
      <protection hidden="1"/>
    </xf>
    <xf numFmtId="165" fontId="1" fillId="2" borderId="8" xfId="17" applyNumberFormat="1" applyFont="1" applyFill="1" applyBorder="1" applyAlignment="1" applyProtection="1">
      <alignment horizontal="center"/>
      <protection hidden="1"/>
    </xf>
    <xf numFmtId="165" fontId="1" fillId="2" borderId="8" xfId="17" applyNumberFormat="1" applyFont="1" applyFill="1" applyBorder="1" applyAlignment="1" applyProtection="1">
      <alignment horizontal="left"/>
      <protection hidden="1"/>
    </xf>
    <xf numFmtId="165" fontId="1" fillId="2" borderId="8" xfId="17" applyNumberFormat="1" applyFont="1" applyFill="1" applyBorder="1" applyProtection="1">
      <protection hidden="1"/>
    </xf>
    <xf numFmtId="165" fontId="1" fillId="2" borderId="10" xfId="17" applyNumberFormat="1" applyFont="1" applyFill="1" applyBorder="1" applyAlignment="1" applyProtection="1">
      <alignment horizontal="left"/>
      <protection hidden="1"/>
    </xf>
    <xf numFmtId="165" fontId="1" fillId="2" borderId="10" xfId="17" applyNumberFormat="1" applyFont="1" applyFill="1" applyBorder="1" applyProtection="1">
      <protection hidden="1"/>
    </xf>
    <xf numFmtId="165" fontId="1" fillId="2" borderId="9" xfId="17" applyNumberFormat="1" applyFont="1" applyFill="1" applyBorder="1" applyAlignment="1" applyProtection="1">
      <alignment horizontal="center"/>
      <protection hidden="1"/>
    </xf>
    <xf numFmtId="165" fontId="13" fillId="2" borderId="9" xfId="17" applyNumberFormat="1" applyFont="1" applyFill="1" applyBorder="1" applyAlignment="1" applyProtection="1">
      <alignment horizontal="center"/>
      <protection hidden="1"/>
    </xf>
    <xf numFmtId="165" fontId="13" fillId="2" borderId="9" xfId="17" applyNumberFormat="1" applyFont="1" applyFill="1" applyBorder="1" applyAlignment="1" applyProtection="1">
      <alignment horizontal="left"/>
      <protection hidden="1"/>
    </xf>
    <xf numFmtId="165" fontId="13" fillId="2" borderId="8" xfId="17" applyNumberFormat="1" applyFont="1" applyFill="1" applyBorder="1" applyAlignment="1" applyProtection="1">
      <alignment horizontal="center"/>
      <protection hidden="1"/>
    </xf>
    <xf numFmtId="165" fontId="13" fillId="2" borderId="8" xfId="17" applyNumberFormat="1" applyFont="1" applyFill="1" applyBorder="1" applyAlignment="1" applyProtection="1">
      <alignment horizontal="left"/>
      <protection hidden="1"/>
    </xf>
    <xf numFmtId="0" fontId="1" fillId="2" borderId="9" xfId="15" applyFont="1" applyFill="1" applyBorder="1" applyAlignment="1" applyProtection="1">
      <alignment horizontal="center"/>
      <protection hidden="1"/>
    </xf>
    <xf numFmtId="165" fontId="1" fillId="2" borderId="9" xfId="19" applyNumberFormat="1" applyFont="1" applyFill="1" applyBorder="1" applyProtection="1">
      <protection hidden="1"/>
    </xf>
    <xf numFmtId="0" fontId="1" fillId="2" borderId="10" xfId="15" applyFont="1" applyFill="1" applyBorder="1" applyAlignment="1" applyProtection="1">
      <alignment horizontal="center"/>
      <protection hidden="1"/>
    </xf>
    <xf numFmtId="165" fontId="1" fillId="2" borderId="10" xfId="19" applyNumberFormat="1" applyFont="1" applyFill="1" applyBorder="1" applyProtection="1">
      <protection hidden="1"/>
    </xf>
    <xf numFmtId="0" fontId="1" fillId="2" borderId="8" xfId="15" applyFont="1" applyFill="1" applyBorder="1" applyAlignment="1" applyProtection="1">
      <alignment horizontal="center"/>
      <protection hidden="1"/>
    </xf>
    <xf numFmtId="165" fontId="1" fillId="2" borderId="8" xfId="19" applyNumberFormat="1" applyFont="1" applyFill="1" applyBorder="1" applyProtection="1">
      <protection hidden="1"/>
    </xf>
    <xf numFmtId="165" fontId="14" fillId="2" borderId="9" xfId="17" applyNumberFormat="1" applyFont="1" applyFill="1" applyBorder="1" applyAlignment="1" applyProtection="1">
      <alignment horizontal="left"/>
      <protection hidden="1"/>
    </xf>
    <xf numFmtId="165" fontId="14" fillId="2" borderId="8" xfId="17" applyNumberFormat="1" applyFont="1" applyFill="1" applyBorder="1" applyAlignment="1" applyProtection="1">
      <alignment horizontal="left"/>
      <protection hidden="1"/>
    </xf>
    <xf numFmtId="165" fontId="14" fillId="2" borderId="10" xfId="17" applyNumberFormat="1" applyFont="1" applyFill="1" applyBorder="1" applyAlignment="1" applyProtection="1">
      <alignment horizontal="left"/>
      <protection hidden="1"/>
    </xf>
    <xf numFmtId="165" fontId="1" fillId="2" borderId="8" xfId="21" applyNumberFormat="1" applyFont="1" applyFill="1" applyBorder="1" applyProtection="1">
      <protection hidden="1"/>
    </xf>
    <xf numFmtId="0" fontId="14" fillId="2" borderId="9" xfId="15" applyFont="1" applyFill="1" applyBorder="1" applyAlignment="1" applyProtection="1">
      <alignment horizontal="left"/>
      <protection hidden="1"/>
    </xf>
    <xf numFmtId="165" fontId="1" fillId="2" borderId="9" xfId="24" applyNumberFormat="1" applyFont="1" applyFill="1" applyBorder="1" applyProtection="1">
      <protection hidden="1"/>
    </xf>
    <xf numFmtId="165" fontId="1" fillId="2" borderId="8" xfId="24" applyNumberFormat="1" applyFont="1" applyFill="1" applyBorder="1" applyProtection="1">
      <protection hidden="1"/>
    </xf>
    <xf numFmtId="165" fontId="1" fillId="2" borderId="9" xfId="15" applyNumberFormat="1" applyFont="1" applyFill="1" applyBorder="1" applyAlignment="1" applyProtection="1">
      <alignment horizontal="center"/>
      <protection hidden="1"/>
    </xf>
    <xf numFmtId="165" fontId="1" fillId="2" borderId="9" xfId="15" applyNumberFormat="1" applyFont="1" applyFill="1" applyBorder="1" applyAlignment="1" applyProtection="1">
      <alignment horizontal="left"/>
      <protection hidden="1"/>
    </xf>
    <xf numFmtId="165" fontId="1" fillId="2" borderId="9" xfId="18" applyNumberFormat="1" applyFont="1" applyFill="1" applyBorder="1" applyProtection="1">
      <protection hidden="1"/>
    </xf>
    <xf numFmtId="165" fontId="1" fillId="2" borderId="8" xfId="15" applyNumberFormat="1" applyFont="1" applyFill="1" applyBorder="1" applyAlignment="1" applyProtection="1">
      <alignment horizontal="center"/>
      <protection hidden="1"/>
    </xf>
    <xf numFmtId="165" fontId="1" fillId="2" borderId="8" xfId="15" applyNumberFormat="1" applyFont="1" applyFill="1" applyBorder="1" applyAlignment="1" applyProtection="1">
      <alignment horizontal="left"/>
      <protection hidden="1"/>
    </xf>
    <xf numFmtId="165" fontId="1" fillId="2" borderId="8" xfId="18" applyNumberFormat="1" applyFont="1" applyFill="1" applyBorder="1" applyProtection="1">
      <protection hidden="1"/>
    </xf>
    <xf numFmtId="0" fontId="19" fillId="3" borderId="0" xfId="23" applyFont="1" applyFill="1"/>
    <xf numFmtId="0" fontId="19" fillId="3" borderId="0" xfId="20" applyFont="1" applyFill="1"/>
    <xf numFmtId="165" fontId="1" fillId="4" borderId="9" xfId="3" applyFont="1" applyFill="1" applyBorder="1" applyAlignment="1" applyProtection="1">
      <alignment horizontal="left" wrapText="1"/>
      <protection hidden="1"/>
    </xf>
    <xf numFmtId="166" fontId="5" fillId="5" borderId="11" xfId="1" applyFont="1" applyFill="1" applyBorder="1" applyAlignment="1" applyProtection="1">
      <alignment horizontal="center" vertical="center" wrapText="1"/>
    </xf>
    <xf numFmtId="166" fontId="5" fillId="5" borderId="7" xfId="1" applyFont="1" applyFill="1" applyBorder="1" applyAlignment="1" applyProtection="1">
      <alignment horizontal="center" vertical="center"/>
    </xf>
    <xf numFmtId="0" fontId="4" fillId="5" borderId="12" xfId="19" applyFont="1" applyFill="1" applyBorder="1" applyAlignment="1">
      <alignment vertical="center" wrapText="1"/>
    </xf>
    <xf numFmtId="0" fontId="4" fillId="5" borderId="13" xfId="19" applyFont="1" applyFill="1" applyBorder="1" applyAlignment="1">
      <alignment vertical="center" wrapText="1"/>
    </xf>
    <xf numFmtId="0" fontId="4" fillId="5" borderId="6" xfId="19" applyFont="1" applyFill="1" applyBorder="1" applyAlignment="1">
      <alignment horizontal="center" vertical="center" wrapText="1"/>
    </xf>
    <xf numFmtId="0" fontId="10" fillId="5" borderId="6" xfId="19" applyFont="1" applyFill="1" applyBorder="1" applyAlignment="1">
      <alignment horizontal="center" vertical="center" wrapText="1"/>
    </xf>
    <xf numFmtId="0" fontId="5" fillId="5" borderId="7" xfId="19" applyFont="1" applyFill="1" applyBorder="1" applyAlignment="1">
      <alignment horizontal="center" vertical="center" wrapText="1"/>
    </xf>
    <xf numFmtId="0" fontId="5" fillId="5" borderId="11" xfId="15" applyFont="1" applyFill="1" applyBorder="1" applyAlignment="1">
      <alignment horizontal="center" vertical="center" wrapText="1"/>
    </xf>
    <xf numFmtId="0" fontId="5" fillId="5" borderId="7" xfId="15" applyFont="1" applyFill="1" applyBorder="1" applyAlignment="1">
      <alignment horizontal="center" vertical="center"/>
    </xf>
    <xf numFmtId="0" fontId="5" fillId="5" borderId="7" xfId="19" applyFont="1" applyFill="1" applyBorder="1" applyAlignment="1">
      <alignment horizontal="center" vertical="center" wrapText="1"/>
    </xf>
    <xf numFmtId="165" fontId="1" fillId="4" borderId="9" xfId="3" applyFont="1" applyFill="1" applyBorder="1" applyAlignment="1" applyProtection="1">
      <alignment horizontal="left" wrapText="1"/>
      <protection hidden="1"/>
    </xf>
    <xf numFmtId="165" fontId="1" fillId="2" borderId="0" xfId="17" applyNumberFormat="1" applyFont="1" applyFill="1" applyBorder="1" applyAlignment="1" applyProtection="1">
      <alignment horizontal="left"/>
      <protection hidden="1"/>
    </xf>
    <xf numFmtId="165" fontId="1" fillId="2" borderId="0" xfId="3" applyFont="1" applyFill="1" applyBorder="1" applyAlignment="1" applyProtection="1">
      <alignment horizontal="left" wrapText="1"/>
      <protection hidden="1"/>
    </xf>
    <xf numFmtId="165" fontId="1" fillId="2" borderId="0" xfId="17" applyNumberFormat="1" applyFont="1" applyFill="1" applyBorder="1" applyProtection="1">
      <protection hidden="1"/>
    </xf>
    <xf numFmtId="165" fontId="1" fillId="2" borderId="0" xfId="17" applyNumberFormat="1" applyFont="1" applyFill="1" applyBorder="1" applyAlignment="1" applyProtection="1">
      <alignment horizontal="left" wrapText="1"/>
      <protection hidden="1"/>
    </xf>
    <xf numFmtId="165" fontId="8" fillId="2" borderId="0" xfId="17" applyNumberFormat="1" applyFont="1" applyFill="1" applyBorder="1" applyAlignment="1" applyProtection="1">
      <alignment horizontal="left" wrapText="1"/>
      <protection locked="0"/>
    </xf>
    <xf numFmtId="10" fontId="8" fillId="2" borderId="0" xfId="25" applyNumberFormat="1" applyFont="1" applyFill="1" applyBorder="1" applyAlignment="1" applyProtection="1">
      <alignment horizontal="center" wrapText="1"/>
      <protection hidden="1"/>
    </xf>
    <xf numFmtId="165" fontId="1" fillId="2" borderId="14" xfId="17" applyNumberFormat="1" applyFont="1" applyFill="1" applyBorder="1" applyAlignment="1" applyProtection="1">
      <alignment horizontal="left"/>
      <protection hidden="1"/>
    </xf>
    <xf numFmtId="165" fontId="1" fillId="2" borderId="14" xfId="3" applyFont="1" applyFill="1" applyBorder="1" applyAlignment="1" applyProtection="1">
      <alignment horizontal="left" wrapText="1"/>
      <protection hidden="1"/>
    </xf>
    <xf numFmtId="165" fontId="1" fillId="2" borderId="14" xfId="17" applyNumberFormat="1" applyFont="1" applyFill="1" applyBorder="1" applyProtection="1">
      <protection hidden="1"/>
    </xf>
    <xf numFmtId="165" fontId="8" fillId="2" borderId="14" xfId="17" applyNumberFormat="1" applyFont="1" applyFill="1" applyBorder="1" applyAlignment="1" applyProtection="1">
      <alignment horizontal="left" wrapText="1"/>
      <protection locked="0"/>
    </xf>
    <xf numFmtId="10" fontId="8" fillId="2" borderId="14" xfId="25" applyNumberFormat="1" applyFont="1" applyFill="1" applyBorder="1" applyAlignment="1" applyProtection="1">
      <alignment horizontal="center" wrapText="1"/>
      <protection hidden="1"/>
    </xf>
    <xf numFmtId="165" fontId="1" fillId="2" borderId="15" xfId="17" applyNumberFormat="1" applyFont="1" applyFill="1" applyBorder="1" applyAlignment="1" applyProtection="1">
      <alignment horizontal="left"/>
      <protection hidden="1"/>
    </xf>
    <xf numFmtId="165" fontId="1" fillId="2" borderId="15" xfId="17" applyNumberFormat="1" applyFont="1" applyFill="1" applyBorder="1" applyProtection="1">
      <protection hidden="1"/>
    </xf>
    <xf numFmtId="165" fontId="8" fillId="2" borderId="15" xfId="17" applyNumberFormat="1" applyFont="1" applyFill="1" applyBorder="1" applyAlignment="1" applyProtection="1">
      <alignment horizontal="left" wrapText="1"/>
      <protection locked="0"/>
    </xf>
    <xf numFmtId="10" fontId="8" fillId="2" borderId="15" xfId="25" applyNumberFormat="1" applyFont="1" applyFill="1" applyBorder="1" applyAlignment="1" applyProtection="1">
      <alignment horizontal="center" wrapText="1"/>
      <protection hidden="1"/>
    </xf>
    <xf numFmtId="49" fontId="1" fillId="2" borderId="9" xfId="15" applyNumberFormat="1" applyFont="1" applyFill="1" applyBorder="1" applyAlignment="1" applyProtection="1">
      <alignment horizontal="center" wrapText="1"/>
      <protection hidden="1"/>
    </xf>
    <xf numFmtId="0" fontId="1" fillId="4" borderId="9" xfId="15" applyFont="1" applyFill="1" applyBorder="1" applyAlignment="1" applyProtection="1">
      <alignment horizontal="left"/>
      <protection hidden="1"/>
    </xf>
    <xf numFmtId="165" fontId="1" fillId="4" borderId="9" xfId="3" applyFont="1" applyFill="1" applyBorder="1" applyAlignment="1" applyProtection="1">
      <alignment horizontal="left" wrapText="1"/>
      <protection hidden="1"/>
    </xf>
    <xf numFmtId="165" fontId="20" fillId="2" borderId="9" xfId="3" applyFont="1" applyFill="1" applyBorder="1" applyAlignment="1" applyProtection="1">
      <alignment horizontal="left" wrapText="1"/>
      <protection hidden="1"/>
    </xf>
    <xf numFmtId="0" fontId="2" fillId="2" borderId="23" xfId="15" applyFill="1" applyBorder="1" applyAlignment="1" applyProtection="1">
      <alignment horizontal="center"/>
    </xf>
    <xf numFmtId="0" fontId="2" fillId="2" borderId="20" xfId="15" applyFill="1" applyBorder="1" applyAlignment="1" applyProtection="1">
      <alignment horizontal="center"/>
    </xf>
    <xf numFmtId="0" fontId="2" fillId="4" borderId="0" xfId="16" applyFill="1" applyProtection="1"/>
    <xf numFmtId="0" fontId="2" fillId="4" borderId="0" xfId="15" applyFill="1"/>
    <xf numFmtId="165" fontId="2" fillId="4" borderId="0" xfId="18" applyNumberFormat="1" applyFill="1"/>
    <xf numFmtId="0" fontId="1" fillId="4" borderId="0" xfId="15" applyFont="1" applyFill="1" applyBorder="1"/>
    <xf numFmtId="0" fontId="1" fillId="4" borderId="0" xfId="15" applyFont="1" applyFill="1" applyBorder="1" applyAlignment="1">
      <alignment horizontal="left"/>
    </xf>
    <xf numFmtId="3" fontId="1" fillId="4" borderId="0" xfId="7" applyNumberFormat="1" applyFont="1" applyFill="1" applyBorder="1"/>
    <xf numFmtId="0" fontId="2" fillId="4" borderId="0" xfId="20" applyFill="1"/>
    <xf numFmtId="0" fontId="2" fillId="4" borderId="0" xfId="21" applyFill="1"/>
    <xf numFmtId="0" fontId="2" fillId="4" borderId="0" xfId="23" applyFill="1"/>
    <xf numFmtId="0" fontId="2" fillId="4" borderId="0" xfId="24" applyFill="1"/>
    <xf numFmtId="165" fontId="20" fillId="4" borderId="9" xfId="3" applyFont="1" applyFill="1" applyBorder="1" applyAlignment="1" applyProtection="1">
      <alignment horizontal="left" wrapText="1"/>
      <protection hidden="1"/>
    </xf>
    <xf numFmtId="165" fontId="1" fillId="4" borderId="9" xfId="3" applyFont="1" applyFill="1" applyBorder="1" applyAlignment="1" applyProtection="1">
      <alignment horizontal="left" wrapText="1"/>
      <protection hidden="1"/>
    </xf>
    <xf numFmtId="165" fontId="1" fillId="2" borderId="15" xfId="3" applyFont="1" applyFill="1" applyBorder="1" applyAlignment="1" applyProtection="1">
      <alignment horizontal="left" wrapText="1"/>
      <protection hidden="1"/>
    </xf>
    <xf numFmtId="169" fontId="1" fillId="2" borderId="8" xfId="15" applyNumberFormat="1" applyFont="1" applyFill="1" applyBorder="1" applyAlignment="1" applyProtection="1">
      <alignment horizontal="center" wrapText="1"/>
      <protection hidden="1"/>
    </xf>
    <xf numFmtId="165" fontId="1" fillId="2" borderId="8" xfId="3" applyFont="1" applyFill="1" applyBorder="1" applyAlignment="1" applyProtection="1">
      <alignment horizontal="left" wrapText="1"/>
      <protection hidden="1"/>
    </xf>
    <xf numFmtId="0" fontId="7" fillId="2" borderId="8" xfId="16" applyFont="1" applyFill="1" applyBorder="1" applyAlignment="1">
      <alignment horizontal="center"/>
    </xf>
    <xf numFmtId="0" fontId="1" fillId="0" borderId="8" xfId="15" applyFont="1" applyFill="1" applyBorder="1" applyAlignment="1" applyProtection="1">
      <alignment horizontal="center"/>
      <protection hidden="1"/>
    </xf>
    <xf numFmtId="0" fontId="1" fillId="0" borderId="9" xfId="15" applyFont="1" applyFill="1" applyBorder="1" applyAlignment="1" applyProtection="1">
      <alignment horizontal="center"/>
      <protection hidden="1"/>
    </xf>
    <xf numFmtId="0" fontId="1" fillId="0" borderId="10" xfId="15" applyFont="1" applyFill="1" applyBorder="1" applyAlignment="1" applyProtection="1">
      <alignment horizontal="center"/>
      <protection hidden="1"/>
    </xf>
    <xf numFmtId="0" fontId="7" fillId="2" borderId="9" xfId="16" applyFont="1" applyFill="1" applyBorder="1" applyAlignment="1">
      <alignment horizontal="center"/>
    </xf>
    <xf numFmtId="165" fontId="1" fillId="2" borderId="9" xfId="3" applyFont="1" applyFill="1" applyBorder="1" applyAlignment="1" applyProtection="1">
      <alignment horizontal="left" wrapText="1"/>
      <protection hidden="1"/>
    </xf>
    <xf numFmtId="0" fontId="1" fillId="2" borderId="14" xfId="17" applyNumberFormat="1" applyFont="1" applyFill="1" applyBorder="1" applyAlignment="1" applyProtection="1">
      <alignment horizontal="center"/>
      <protection hidden="1"/>
    </xf>
    <xf numFmtId="0" fontId="1" fillId="2" borderId="0" xfId="17" applyNumberFormat="1" applyFont="1" applyFill="1" applyBorder="1" applyAlignment="1" applyProtection="1">
      <alignment horizontal="center"/>
      <protection hidden="1"/>
    </xf>
    <xf numFmtId="165" fontId="1" fillId="2" borderId="9" xfId="3" applyFont="1" applyFill="1" applyBorder="1" applyAlignment="1" applyProtection="1">
      <alignment horizontal="left" wrapText="1"/>
      <protection hidden="1"/>
    </xf>
    <xf numFmtId="165" fontId="1" fillId="2" borderId="8" xfId="3" applyFont="1" applyFill="1" applyBorder="1" applyAlignment="1" applyProtection="1">
      <alignment horizontal="left" wrapText="1"/>
      <protection hidden="1"/>
    </xf>
    <xf numFmtId="0" fontId="1" fillId="2" borderId="0" xfId="15" applyFont="1" applyFill="1" applyBorder="1" applyAlignment="1" applyProtection="1">
      <alignment horizontal="center"/>
      <protection hidden="1"/>
    </xf>
    <xf numFmtId="165" fontId="1" fillId="2" borderId="8" xfId="3" applyFont="1" applyFill="1" applyBorder="1" applyAlignment="1" applyProtection="1">
      <alignment horizontal="left" wrapText="1"/>
      <protection hidden="1"/>
    </xf>
    <xf numFmtId="165" fontId="21" fillId="0" borderId="29" xfId="15" applyNumberFormat="1" applyFont="1" applyFill="1" applyBorder="1" applyAlignment="1" applyProtection="1">
      <alignment horizontal="center" wrapText="1"/>
    </xf>
    <xf numFmtId="165" fontId="1" fillId="2" borderId="15" xfId="15" applyNumberFormat="1" applyFont="1" applyFill="1" applyBorder="1" applyAlignment="1" applyProtection="1">
      <alignment horizontal="left" wrapText="1"/>
      <protection hidden="1"/>
    </xf>
    <xf numFmtId="165" fontId="1" fillId="2" borderId="15" xfId="16" applyNumberFormat="1" applyFont="1" applyFill="1" applyBorder="1" applyProtection="1">
      <protection hidden="1"/>
    </xf>
    <xf numFmtId="165" fontId="8" fillId="2" borderId="15" xfId="13" applyNumberFormat="1" applyFont="1" applyFill="1" applyBorder="1" applyAlignment="1" applyProtection="1">
      <alignment horizontal="left" wrapText="1"/>
      <protection locked="0"/>
    </xf>
    <xf numFmtId="49" fontId="1" fillId="2" borderId="14" xfId="17" applyNumberFormat="1" applyFont="1" applyFill="1" applyBorder="1" applyAlignment="1" applyProtection="1">
      <alignment horizontal="center"/>
      <protection hidden="1"/>
    </xf>
    <xf numFmtId="49" fontId="1" fillId="2" borderId="8" xfId="17" applyNumberFormat="1" applyFont="1" applyFill="1" applyBorder="1" applyAlignment="1" applyProtection="1">
      <alignment horizontal="center"/>
      <protection hidden="1"/>
    </xf>
    <xf numFmtId="165" fontId="1" fillId="2" borderId="15" xfId="17" applyNumberFormat="1" applyFont="1" applyFill="1" applyBorder="1" applyAlignment="1" applyProtection="1">
      <alignment horizontal="center"/>
      <protection hidden="1"/>
    </xf>
    <xf numFmtId="165" fontId="1" fillId="2" borderId="14" xfId="17" applyNumberFormat="1" applyFont="1" applyFill="1" applyBorder="1" applyAlignment="1" applyProtection="1">
      <alignment horizontal="center"/>
      <protection hidden="1"/>
    </xf>
    <xf numFmtId="165" fontId="1" fillId="2" borderId="8" xfId="3" applyFont="1" applyFill="1" applyBorder="1" applyAlignment="1" applyProtection="1">
      <alignment horizontal="left" wrapText="1"/>
      <protection hidden="1"/>
    </xf>
    <xf numFmtId="165" fontId="1" fillId="2" borderId="30" xfId="17" applyNumberFormat="1" applyFont="1" applyFill="1" applyBorder="1" applyAlignment="1" applyProtection="1">
      <alignment horizontal="center"/>
      <protection hidden="1"/>
    </xf>
    <xf numFmtId="165" fontId="1" fillId="2" borderId="8" xfId="3" applyFont="1" applyFill="1" applyBorder="1" applyAlignment="1" applyProtection="1">
      <alignment horizontal="left" wrapText="1"/>
      <protection hidden="1"/>
    </xf>
    <xf numFmtId="165" fontId="1" fillId="2" borderId="8" xfId="3" applyFont="1" applyFill="1" applyBorder="1" applyAlignment="1" applyProtection="1">
      <alignment horizontal="left" wrapText="1"/>
      <protection hidden="1"/>
    </xf>
    <xf numFmtId="165" fontId="1" fillId="2" borderId="9" xfId="3" applyFont="1" applyFill="1" applyBorder="1" applyAlignment="1" applyProtection="1">
      <alignment horizontal="left" wrapText="1"/>
      <protection hidden="1"/>
    </xf>
    <xf numFmtId="165" fontId="20" fillId="4" borderId="0" xfId="3" applyFont="1" applyFill="1" applyBorder="1" applyAlignment="1" applyProtection="1">
      <alignment horizontal="left" wrapText="1"/>
      <protection hidden="1"/>
    </xf>
    <xf numFmtId="0" fontId="1" fillId="2" borderId="8" xfId="17" applyNumberFormat="1" applyFont="1" applyFill="1" applyBorder="1" applyAlignment="1" applyProtection="1">
      <alignment horizontal="center"/>
      <protection hidden="1"/>
    </xf>
    <xf numFmtId="0" fontId="1" fillId="2" borderId="0" xfId="15" applyFont="1" applyFill="1" applyBorder="1" applyProtection="1">
      <protection hidden="1"/>
    </xf>
    <xf numFmtId="165" fontId="1" fillId="2" borderId="0" xfId="19" applyNumberFormat="1" applyFont="1" applyFill="1" applyBorder="1" applyProtection="1">
      <protection hidden="1"/>
    </xf>
    <xf numFmtId="165" fontId="1" fillId="2" borderId="0" xfId="19" applyNumberFormat="1" applyFont="1" applyFill="1" applyBorder="1" applyAlignment="1" applyProtection="1">
      <alignment horizontal="left" wrapText="1"/>
      <protection hidden="1"/>
    </xf>
    <xf numFmtId="168" fontId="1" fillId="2" borderId="0" xfId="19" applyNumberFormat="1" applyFont="1" applyFill="1" applyBorder="1" applyProtection="1">
      <protection locked="0"/>
    </xf>
    <xf numFmtId="0" fontId="1" fillId="2" borderId="0" xfId="15" applyFont="1" applyFill="1" applyBorder="1" applyAlignment="1" applyProtection="1">
      <alignment horizontal="left" vertical="center"/>
      <protection hidden="1"/>
    </xf>
    <xf numFmtId="165" fontId="1" fillId="2" borderId="0" xfId="22" applyNumberFormat="1" applyFont="1" applyFill="1" applyBorder="1" applyProtection="1">
      <protection hidden="1"/>
    </xf>
    <xf numFmtId="165" fontId="1" fillId="2" borderId="0" xfId="22" applyNumberFormat="1" applyFont="1" applyFill="1" applyBorder="1" applyAlignment="1" applyProtection="1">
      <alignment horizontal="left" wrapText="1"/>
      <protection hidden="1"/>
    </xf>
    <xf numFmtId="168" fontId="1" fillId="2" borderId="0" xfId="22" applyNumberFormat="1" applyFont="1" applyFill="1" applyBorder="1" applyProtection="1">
      <protection locked="0"/>
    </xf>
    <xf numFmtId="165" fontId="1" fillId="2" borderId="31" xfId="17" applyNumberFormat="1" applyFont="1" applyFill="1" applyBorder="1" applyAlignment="1" applyProtection="1">
      <alignment horizontal="left"/>
      <protection hidden="1"/>
    </xf>
    <xf numFmtId="165" fontId="1" fillId="2" borderId="15" xfId="16" applyNumberFormat="1" applyFont="1" applyFill="1" applyBorder="1" applyAlignment="1" applyProtection="1">
      <alignment horizontal="left" wrapText="1"/>
      <protection hidden="1"/>
    </xf>
    <xf numFmtId="0" fontId="15" fillId="0" borderId="0" xfId="15" applyFont="1" applyFill="1" applyBorder="1" applyAlignment="1" applyProtection="1">
      <alignment horizontal="center" vertical="center" wrapText="1"/>
    </xf>
    <xf numFmtId="166" fontId="17" fillId="6" borderId="17" xfId="1" applyFont="1" applyFill="1" applyBorder="1" applyAlignment="1" applyProtection="1">
      <alignment horizontal="center" vertical="center"/>
    </xf>
    <xf numFmtId="166" fontId="17" fillId="6" borderId="18" xfId="1" applyFont="1" applyFill="1" applyBorder="1" applyAlignment="1" applyProtection="1">
      <alignment horizontal="center" vertical="center"/>
    </xf>
    <xf numFmtId="166" fontId="17" fillId="6" borderId="19" xfId="1" applyFont="1" applyFill="1" applyBorder="1" applyAlignment="1" applyProtection="1">
      <alignment horizontal="center" vertical="center"/>
    </xf>
    <xf numFmtId="166" fontId="17" fillId="6" borderId="20" xfId="1" applyFont="1" applyFill="1" applyBorder="1" applyAlignment="1" applyProtection="1">
      <alignment horizontal="center" vertical="center"/>
    </xf>
    <xf numFmtId="166" fontId="17" fillId="6" borderId="21" xfId="1" applyFont="1" applyFill="1" applyBorder="1" applyAlignment="1" applyProtection="1">
      <alignment horizontal="center" vertical="center"/>
    </xf>
    <xf numFmtId="166" fontId="17" fillId="6" borderId="22" xfId="1" applyFont="1" applyFill="1" applyBorder="1" applyAlignment="1" applyProtection="1">
      <alignment horizontal="center" vertical="center"/>
    </xf>
    <xf numFmtId="0" fontId="11" fillId="6" borderId="7" xfId="16" applyFont="1" applyFill="1" applyBorder="1" applyAlignment="1" applyProtection="1">
      <alignment horizontal="center" vertical="center" wrapText="1"/>
    </xf>
    <xf numFmtId="0" fontId="11" fillId="6" borderId="16" xfId="16" applyFont="1" applyFill="1" applyBorder="1" applyAlignment="1" applyProtection="1">
      <alignment horizontal="center" vertical="center" wrapText="1"/>
    </xf>
    <xf numFmtId="165" fontId="1" fillId="2" borderId="8" xfId="3" applyFont="1" applyFill="1" applyBorder="1" applyAlignment="1" applyProtection="1">
      <alignment horizontal="left" wrapText="1"/>
      <protection hidden="1"/>
    </xf>
    <xf numFmtId="165" fontId="1" fillId="2" borderId="9" xfId="3" applyFont="1" applyFill="1" applyBorder="1" applyAlignment="1" applyProtection="1">
      <alignment horizontal="left" wrapText="1"/>
      <protection hidden="1"/>
    </xf>
    <xf numFmtId="165" fontId="1" fillId="2" borderId="8" xfId="16" applyNumberFormat="1" applyFont="1" applyFill="1" applyBorder="1" applyAlignment="1" applyProtection="1">
      <alignment horizontal="left" wrapText="1"/>
      <protection hidden="1"/>
    </xf>
    <xf numFmtId="165" fontId="6" fillId="2" borderId="6" xfId="15" applyNumberFormat="1" applyFont="1" applyFill="1" applyBorder="1" applyAlignment="1" applyProtection="1">
      <alignment horizontal="center" wrapText="1"/>
    </xf>
    <xf numFmtId="165" fontId="9" fillId="2" borderId="6" xfId="16" applyNumberFormat="1" applyFont="1" applyFill="1" applyBorder="1" applyAlignment="1" applyProtection="1">
      <alignment horizontal="center" wrapText="1"/>
    </xf>
    <xf numFmtId="0" fontId="5" fillId="5" borderId="7" xfId="19" applyFont="1" applyFill="1" applyBorder="1" applyAlignment="1">
      <alignment horizontal="center" vertical="center" wrapText="1"/>
    </xf>
    <xf numFmtId="0" fontId="6" fillId="2" borderId="6" xfId="15" applyFont="1" applyFill="1" applyBorder="1" applyAlignment="1">
      <alignment horizontal="center"/>
    </xf>
    <xf numFmtId="0" fontId="7" fillId="2" borderId="6" xfId="16" applyFont="1" applyFill="1" applyBorder="1" applyAlignment="1">
      <alignment horizontal="center"/>
    </xf>
    <xf numFmtId="165" fontId="1" fillId="4" borderId="9" xfId="3" applyFont="1" applyFill="1" applyBorder="1" applyAlignment="1" applyProtection="1">
      <alignment horizontal="left" wrapText="1"/>
      <protection hidden="1"/>
    </xf>
    <xf numFmtId="165" fontId="1" fillId="2" borderId="8" xfId="17" applyNumberFormat="1" applyFont="1" applyFill="1" applyBorder="1" applyAlignment="1" applyProtection="1">
      <alignment horizontal="left" wrapText="1"/>
      <protection hidden="1"/>
    </xf>
    <xf numFmtId="165" fontId="1" fillId="2" borderId="9" xfId="17" applyNumberFormat="1" applyFont="1" applyFill="1" applyBorder="1" applyAlignment="1" applyProtection="1">
      <alignment horizontal="left" wrapText="1"/>
      <protection hidden="1"/>
    </xf>
    <xf numFmtId="0" fontId="15" fillId="0" borderId="0" xfId="15" applyFont="1" applyFill="1" applyBorder="1" applyAlignment="1">
      <alignment horizontal="center" vertical="center" wrapText="1"/>
    </xf>
    <xf numFmtId="165" fontId="11" fillId="2" borderId="6" xfId="17" applyNumberFormat="1" applyFont="1" applyFill="1" applyBorder="1" applyAlignment="1">
      <alignment horizontal="center"/>
    </xf>
    <xf numFmtId="165" fontId="12" fillId="2" borderId="6" xfId="17" applyNumberFormat="1" applyFont="1" applyFill="1" applyBorder="1" applyAlignment="1">
      <alignment horizontal="center"/>
    </xf>
    <xf numFmtId="165" fontId="1" fillId="2" borderId="15" xfId="17" applyNumberFormat="1" applyFont="1" applyFill="1" applyBorder="1" applyAlignment="1" applyProtection="1">
      <alignment horizontal="left" wrapText="1"/>
      <protection hidden="1"/>
    </xf>
    <xf numFmtId="165" fontId="1" fillId="2" borderId="14" xfId="17" applyNumberFormat="1" applyFont="1" applyFill="1" applyBorder="1" applyAlignment="1" applyProtection="1">
      <alignment horizontal="left" wrapText="1"/>
      <protection hidden="1"/>
    </xf>
    <xf numFmtId="0" fontId="11" fillId="6" borderId="7" xfId="17" applyFont="1" applyFill="1" applyBorder="1" applyAlignment="1">
      <alignment horizontal="center" vertical="center" wrapText="1"/>
    </xf>
    <xf numFmtId="0" fontId="11" fillId="6" borderId="16" xfId="17" applyFont="1" applyFill="1" applyBorder="1" applyAlignment="1">
      <alignment horizontal="center" vertical="center" wrapText="1"/>
    </xf>
    <xf numFmtId="0" fontId="11" fillId="2" borderId="6" xfId="17" applyFont="1" applyFill="1" applyBorder="1" applyAlignment="1">
      <alignment horizontal="center"/>
    </xf>
    <xf numFmtId="0" fontId="17" fillId="6" borderId="17" xfId="15" applyFont="1" applyFill="1" applyBorder="1" applyAlignment="1">
      <alignment horizontal="center" vertical="center"/>
    </xf>
    <xf numFmtId="0" fontId="17" fillId="6" borderId="18" xfId="15" applyFont="1" applyFill="1" applyBorder="1" applyAlignment="1">
      <alignment horizontal="center" vertical="center"/>
    </xf>
    <xf numFmtId="0" fontId="17" fillId="6" borderId="19" xfId="15" applyFont="1" applyFill="1" applyBorder="1" applyAlignment="1">
      <alignment horizontal="center" vertical="center"/>
    </xf>
    <xf numFmtId="0" fontId="17" fillId="6" borderId="20" xfId="15" applyFont="1" applyFill="1" applyBorder="1" applyAlignment="1">
      <alignment horizontal="center" vertical="center"/>
    </xf>
    <xf numFmtId="0" fontId="17" fillId="6" borderId="21" xfId="15" applyFont="1" applyFill="1" applyBorder="1" applyAlignment="1">
      <alignment horizontal="center" vertical="center"/>
    </xf>
    <xf numFmtId="0" fontId="17" fillId="6" borderId="22" xfId="15" applyFont="1" applyFill="1" applyBorder="1" applyAlignment="1">
      <alignment horizontal="center" vertical="center"/>
    </xf>
    <xf numFmtId="0" fontId="11" fillId="6" borderId="7" xfId="18" applyFont="1" applyFill="1" applyBorder="1" applyAlignment="1">
      <alignment horizontal="center" vertical="center" wrapText="1"/>
    </xf>
    <xf numFmtId="0" fontId="11" fillId="6" borderId="16" xfId="18" applyFont="1" applyFill="1" applyBorder="1" applyAlignment="1">
      <alignment horizontal="center" vertical="center" wrapText="1"/>
    </xf>
    <xf numFmtId="165" fontId="1" fillId="2" borderId="25" xfId="18" applyNumberFormat="1" applyFont="1" applyFill="1" applyBorder="1" applyAlignment="1" applyProtection="1">
      <alignment horizontal="left" wrapText="1"/>
      <protection hidden="1"/>
    </xf>
    <xf numFmtId="165" fontId="1" fillId="2" borderId="26" xfId="18" applyNumberFormat="1" applyFont="1" applyFill="1" applyBorder="1" applyAlignment="1" applyProtection="1">
      <alignment horizontal="left" wrapText="1"/>
      <protection hidden="1"/>
    </xf>
    <xf numFmtId="165" fontId="11" fillId="2" borderId="6" xfId="15" applyNumberFormat="1" applyFont="1" applyFill="1" applyBorder="1" applyAlignment="1">
      <alignment horizontal="center"/>
    </xf>
    <xf numFmtId="165" fontId="2" fillId="2" borderId="6" xfId="18" applyNumberFormat="1" applyFill="1" applyBorder="1" applyAlignment="1">
      <alignment horizontal="center"/>
    </xf>
    <xf numFmtId="165" fontId="1" fillId="2" borderId="27" xfId="18" applyNumberFormat="1" applyFont="1" applyFill="1" applyBorder="1" applyAlignment="1" applyProtection="1">
      <alignment horizontal="left" wrapText="1"/>
      <protection hidden="1"/>
    </xf>
    <xf numFmtId="165" fontId="1" fillId="2" borderId="28" xfId="18" applyNumberFormat="1" applyFont="1" applyFill="1" applyBorder="1" applyAlignment="1" applyProtection="1">
      <alignment horizontal="left" wrapText="1"/>
      <protection hidden="1"/>
    </xf>
    <xf numFmtId="0" fontId="6" fillId="6" borderId="17" xfId="15" applyFont="1" applyFill="1" applyBorder="1" applyAlignment="1">
      <alignment horizontal="center" vertical="center"/>
    </xf>
    <xf numFmtId="0" fontId="6" fillId="6" borderId="19" xfId="15" applyFont="1" applyFill="1" applyBorder="1" applyAlignment="1">
      <alignment horizontal="center" vertical="center"/>
    </xf>
    <xf numFmtId="0" fontId="11" fillId="2" borderId="6" xfId="15" applyFont="1" applyFill="1" applyBorder="1" applyAlignment="1">
      <alignment horizontal="center"/>
    </xf>
    <xf numFmtId="0" fontId="2" fillId="2" borderId="6" xfId="19" applyFill="1" applyBorder="1" applyAlignment="1">
      <alignment horizontal="center"/>
    </xf>
    <xf numFmtId="0" fontId="6" fillId="6" borderId="18" xfId="15" applyFont="1" applyFill="1" applyBorder="1" applyAlignment="1">
      <alignment horizontal="center" vertical="center"/>
    </xf>
    <xf numFmtId="0" fontId="6" fillId="6" borderId="20" xfId="15" applyFont="1" applyFill="1" applyBorder="1" applyAlignment="1">
      <alignment horizontal="center" vertical="center"/>
    </xf>
    <xf numFmtId="0" fontId="6" fillId="6" borderId="21" xfId="15" applyFont="1" applyFill="1" applyBorder="1" applyAlignment="1">
      <alignment horizontal="center" vertical="center"/>
    </xf>
    <xf numFmtId="0" fontId="6" fillId="6" borderId="22" xfId="15" applyFont="1" applyFill="1" applyBorder="1" applyAlignment="1">
      <alignment horizontal="center" vertical="center"/>
    </xf>
    <xf numFmtId="0" fontId="11" fillId="6" borderId="7" xfId="19" applyFont="1" applyFill="1" applyBorder="1" applyAlignment="1">
      <alignment horizontal="center" vertical="center" wrapText="1"/>
    </xf>
    <xf numFmtId="0" fontId="11" fillId="6" borderId="16" xfId="19" applyFont="1" applyFill="1" applyBorder="1" applyAlignment="1">
      <alignment horizontal="center" vertical="center" wrapText="1"/>
    </xf>
    <xf numFmtId="165" fontId="1" fillId="2" borderId="9" xfId="19" applyNumberFormat="1" applyFont="1" applyFill="1" applyBorder="1" applyAlignment="1" applyProtection="1">
      <alignment horizontal="left" wrapText="1"/>
      <protection hidden="1"/>
    </xf>
    <xf numFmtId="165" fontId="1" fillId="2" borderId="10" xfId="19" applyNumberFormat="1" applyFont="1" applyFill="1" applyBorder="1" applyAlignment="1" applyProtection="1">
      <alignment horizontal="left" wrapText="1"/>
      <protection hidden="1"/>
    </xf>
    <xf numFmtId="165" fontId="1" fillId="2" borderId="8" xfId="19" applyNumberFormat="1" applyFont="1" applyFill="1" applyBorder="1" applyAlignment="1" applyProtection="1">
      <alignment horizontal="left" wrapText="1"/>
      <protection hidden="1"/>
    </xf>
    <xf numFmtId="0" fontId="11" fillId="2" borderId="24" xfId="15" applyFont="1" applyFill="1" applyBorder="1" applyAlignment="1" applyProtection="1">
      <alignment horizontal="center"/>
      <protection hidden="1"/>
    </xf>
    <xf numFmtId="0" fontId="11" fillId="2" borderId="12" xfId="15" applyFont="1" applyFill="1" applyBorder="1" applyAlignment="1" applyProtection="1">
      <alignment horizontal="center"/>
      <protection hidden="1"/>
    </xf>
    <xf numFmtId="0" fontId="11" fillId="2" borderId="13" xfId="15" applyFont="1" applyFill="1" applyBorder="1" applyAlignment="1" applyProtection="1">
      <alignment horizontal="center"/>
      <protection hidden="1"/>
    </xf>
    <xf numFmtId="165" fontId="1" fillId="2" borderId="10" xfId="17" applyNumberFormat="1" applyFont="1" applyFill="1" applyBorder="1" applyAlignment="1" applyProtection="1">
      <alignment horizontal="left" wrapText="1"/>
      <protection hidden="1"/>
    </xf>
    <xf numFmtId="0" fontId="11" fillId="6" borderId="7" xfId="20" applyFont="1" applyFill="1" applyBorder="1" applyAlignment="1">
      <alignment horizontal="center" vertical="center" wrapText="1"/>
    </xf>
    <xf numFmtId="0" fontId="11" fillId="6" borderId="16" xfId="20" applyFont="1" applyFill="1" applyBorder="1" applyAlignment="1">
      <alignment horizontal="center" vertical="center" wrapText="1"/>
    </xf>
    <xf numFmtId="0" fontId="11" fillId="6" borderId="7" xfId="21" applyFont="1" applyFill="1" applyBorder="1" applyAlignment="1">
      <alignment horizontal="center" vertical="center" wrapText="1"/>
    </xf>
    <xf numFmtId="0" fontId="11" fillId="6" borderId="16" xfId="21" applyFont="1" applyFill="1" applyBorder="1" applyAlignment="1">
      <alignment horizontal="center" vertical="center" wrapText="1"/>
    </xf>
    <xf numFmtId="165" fontId="1" fillId="2" borderId="8" xfId="21" applyNumberFormat="1" applyFont="1" applyFill="1" applyBorder="1" applyAlignment="1" applyProtection="1">
      <alignment horizontal="left" wrapText="1"/>
      <protection hidden="1"/>
    </xf>
    <xf numFmtId="0" fontId="2" fillId="2" borderId="6" xfId="21" applyFill="1" applyBorder="1" applyAlignment="1">
      <alignment horizontal="center"/>
    </xf>
    <xf numFmtId="165" fontId="1" fillId="2" borderId="8" xfId="22" applyNumberFormat="1" applyFont="1" applyFill="1" applyBorder="1" applyAlignment="1" applyProtection="1">
      <alignment horizontal="left" wrapText="1"/>
      <protection hidden="1"/>
    </xf>
    <xf numFmtId="0" fontId="2" fillId="2" borderId="6" xfId="22" applyFill="1" applyBorder="1" applyAlignment="1">
      <alignment horizontal="center"/>
    </xf>
    <xf numFmtId="165" fontId="1" fillId="2" borderId="9" xfId="22" applyNumberFormat="1" applyFont="1" applyFill="1" applyBorder="1" applyAlignment="1" applyProtection="1">
      <alignment horizontal="left" wrapText="1"/>
      <protection hidden="1"/>
    </xf>
    <xf numFmtId="0" fontId="11" fillId="6" borderId="7" xfId="22" applyFont="1" applyFill="1" applyBorder="1" applyAlignment="1">
      <alignment horizontal="center" vertical="center" wrapText="1"/>
    </xf>
    <xf numFmtId="0" fontId="11" fillId="6" borderId="16" xfId="22" applyFont="1" applyFill="1" applyBorder="1" applyAlignment="1">
      <alignment horizontal="center" vertical="center" wrapText="1"/>
    </xf>
    <xf numFmtId="165" fontId="1" fillId="2" borderId="8" xfId="23" applyNumberFormat="1" applyFont="1" applyFill="1" applyBorder="1" applyAlignment="1" applyProtection="1">
      <alignment horizontal="left" wrapText="1"/>
      <protection hidden="1"/>
    </xf>
    <xf numFmtId="165" fontId="1" fillId="2" borderId="9" xfId="23" applyNumberFormat="1" applyFont="1" applyFill="1" applyBorder="1" applyAlignment="1" applyProtection="1">
      <alignment horizontal="left" wrapText="1"/>
      <protection hidden="1"/>
    </xf>
    <xf numFmtId="165" fontId="1" fillId="2" borderId="10" xfId="23" applyNumberFormat="1" applyFont="1" applyFill="1" applyBorder="1" applyAlignment="1" applyProtection="1">
      <alignment horizontal="left" wrapText="1"/>
      <protection hidden="1"/>
    </xf>
    <xf numFmtId="0" fontId="2" fillId="2" borderId="6" xfId="23" applyFill="1" applyBorder="1" applyAlignment="1"/>
    <xf numFmtId="0" fontId="11" fillId="6" borderId="7" xfId="23" applyFont="1" applyFill="1" applyBorder="1" applyAlignment="1">
      <alignment horizontal="center" vertical="center" wrapText="1"/>
    </xf>
    <xf numFmtId="0" fontId="11" fillId="6" borderId="16" xfId="23" applyFont="1" applyFill="1" applyBorder="1" applyAlignment="1">
      <alignment horizontal="center" vertical="center" wrapText="1"/>
    </xf>
    <xf numFmtId="165" fontId="1" fillId="2" borderId="8" xfId="24" applyNumberFormat="1" applyFont="1" applyFill="1" applyBorder="1" applyAlignment="1" applyProtection="1">
      <alignment horizontal="left" wrapText="1"/>
      <protection hidden="1"/>
    </xf>
    <xf numFmtId="0" fontId="11" fillId="6" borderId="7" xfId="24" applyFont="1" applyFill="1" applyBorder="1" applyAlignment="1">
      <alignment horizontal="center" vertical="center" wrapText="1"/>
    </xf>
    <xf numFmtId="0" fontId="11" fillId="6" borderId="16" xfId="24" applyFont="1" applyFill="1" applyBorder="1" applyAlignment="1">
      <alignment horizontal="center" vertical="center" wrapText="1"/>
    </xf>
    <xf numFmtId="0" fontId="2" fillId="2" borderId="6" xfId="24" applyFill="1" applyBorder="1" applyAlignment="1">
      <alignment horizontal="center"/>
    </xf>
    <xf numFmtId="165" fontId="1" fillId="2" borderId="9" xfId="24" applyNumberFormat="1" applyFont="1" applyFill="1" applyBorder="1" applyAlignment="1" applyProtection="1">
      <alignment horizontal="left" wrapText="1"/>
      <protection hidden="1"/>
    </xf>
    <xf numFmtId="0" fontId="11" fillId="6" borderId="17" xfId="15" applyFont="1" applyFill="1" applyBorder="1" applyAlignment="1">
      <alignment horizontal="center" vertical="center"/>
    </xf>
    <xf numFmtId="0" fontId="11" fillId="6" borderId="18" xfId="15" applyFont="1" applyFill="1" applyBorder="1" applyAlignment="1">
      <alignment horizontal="center" vertical="center"/>
    </xf>
    <xf numFmtId="0" fontId="11" fillId="6" borderId="19" xfId="15" applyFont="1" applyFill="1" applyBorder="1" applyAlignment="1">
      <alignment horizontal="center" vertical="center"/>
    </xf>
    <xf numFmtId="0" fontId="11" fillId="6" borderId="20" xfId="15" applyFont="1" applyFill="1" applyBorder="1" applyAlignment="1">
      <alignment horizontal="center" vertical="center"/>
    </xf>
    <xf numFmtId="0" fontId="11" fillId="6" borderId="21" xfId="15" applyFont="1" applyFill="1" applyBorder="1" applyAlignment="1">
      <alignment horizontal="center" vertical="center"/>
    </xf>
    <xf numFmtId="0" fontId="11" fillId="6" borderId="22" xfId="15" applyFont="1" applyFill="1" applyBorder="1" applyAlignment="1">
      <alignment horizontal="center" vertical="center"/>
    </xf>
  </cellXfs>
  <cellStyles count="26">
    <cellStyle name="Millares" xfId="1" builtinId="3"/>
    <cellStyle name="Millares 2" xfId="2"/>
    <cellStyle name="Moneda" xfId="3" builtinId="4"/>
    <cellStyle name="Moneda 10" xfId="4"/>
    <cellStyle name="Moneda 11" xfId="5"/>
    <cellStyle name="Moneda 13" xfId="6"/>
    <cellStyle name="Moneda 14" xfId="7"/>
    <cellStyle name="Moneda 15" xfId="8"/>
    <cellStyle name="Moneda 5" xfId="9"/>
    <cellStyle name="Moneda 7" xfId="10"/>
    <cellStyle name="Moneda 8" xfId="11"/>
    <cellStyle name="Moneda 9" xfId="12"/>
    <cellStyle name="Moneda_1-CobresDesnudos" xfId="13"/>
    <cellStyle name="Moneda_3-ControlInst" xfId="14"/>
    <cellStyle name="Normal" xfId="0" builtinId="0"/>
    <cellStyle name="Normal 2" xfId="15"/>
    <cellStyle name="Normal_1-CobresDesnudos" xfId="16"/>
    <cellStyle name="Normal_2-CobresAislados" xfId="17"/>
    <cellStyle name="Normal_3-ControlInst" xfId="18"/>
    <cellStyle name="Normal_4-CondCUFlex" xfId="19"/>
    <cellStyle name="Normal_5-Telefonicos" xfId="20"/>
    <cellStyle name="Normal_6-AluminioDesnudo" xfId="21"/>
    <cellStyle name="Normal_7-AluminioAislado" xfId="22"/>
    <cellStyle name="Normal_8-MultiplesAlumnio" xfId="23"/>
    <cellStyle name="Normal_9-AlamMagneto" xfId="24"/>
    <cellStyle name="Porcentaje" xfId="25" builtinId="5"/>
  </cellStyles>
  <dxfs count="0"/>
  <tableStyles count="0" defaultTableStyle="TableStyleMedium9" defaultPivotStyle="PivotStyleLight16"/>
  <colors>
    <mruColors>
      <color rgb="FFBC2D00"/>
      <color rgb="FFB82C00"/>
      <color rgb="FFB42B00"/>
      <color rgb="FFC02E00"/>
      <color rgb="FFC42F00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1.xml"/><Relationship Id="rId18" Type="http://schemas.openxmlformats.org/officeDocument/2006/relationships/calcChain" Target="calcChain.xml"/><Relationship Id="rId3" Type="http://schemas.openxmlformats.org/officeDocument/2006/relationships/worksheet" Target="worksheets/sheet1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styles" Target="styles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3.xml"/><Relationship Id="rId15" Type="http://schemas.openxmlformats.org/officeDocument/2006/relationships/theme" Target="theme/theme1.xml"/><Relationship Id="rId10" Type="http://schemas.openxmlformats.org/officeDocument/2006/relationships/worksheet" Target="worksheets/sheet8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935232"/>
        <c:axId val="65936768"/>
      </c:barChart>
      <c:catAx>
        <c:axId val="6593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65936768"/>
        <c:crosses val="autoZero"/>
        <c:auto val="1"/>
        <c:lblAlgn val="ctr"/>
        <c:lblOffset val="100"/>
        <c:noMultiLvlLbl val="0"/>
      </c:catAx>
      <c:valAx>
        <c:axId val="65936768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6593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978752"/>
        <c:axId val="65980288"/>
      </c:barChart>
      <c:catAx>
        <c:axId val="6597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65980288"/>
        <c:crosses val="autoZero"/>
        <c:auto val="1"/>
        <c:lblAlgn val="ctr"/>
        <c:lblOffset val="100"/>
        <c:noMultiLvlLbl val="0"/>
      </c:catAx>
      <c:valAx>
        <c:axId val="65980288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6597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9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39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l multiplex '!A1"/><Relationship Id="rId13" Type="http://schemas.openxmlformats.org/officeDocument/2006/relationships/image" Target="../media/image1.jpeg"/><Relationship Id="rId3" Type="http://schemas.openxmlformats.org/officeDocument/2006/relationships/hyperlink" Target="#'cobre ddo'!A1"/><Relationship Id="rId7" Type="http://schemas.openxmlformats.org/officeDocument/2006/relationships/hyperlink" Target="#'aluminio thw'!A1"/><Relationship Id="rId12" Type="http://schemas.openxmlformats.org/officeDocument/2006/relationships/hyperlink" Target="#'a telef'!A1"/><Relationship Id="rId17" Type="http://schemas.openxmlformats.org/officeDocument/2006/relationships/image" Target="../media/image5.png"/><Relationship Id="rId2" Type="http://schemas.openxmlformats.org/officeDocument/2006/relationships/hyperlink" Target="#'alumninio ddo'!C10"/><Relationship Id="rId16" Type="http://schemas.openxmlformats.org/officeDocument/2006/relationships/image" Target="../media/image4.png"/><Relationship Id="rId1" Type="http://schemas.openxmlformats.org/officeDocument/2006/relationships/hyperlink" Target="#'cobre ddo'!C10"/><Relationship Id="rId6" Type="http://schemas.openxmlformats.org/officeDocument/2006/relationships/hyperlink" Target="#'control e ins'!A1"/><Relationship Id="rId11" Type="http://schemas.openxmlformats.org/officeDocument/2006/relationships/hyperlink" Target="#'condiciones comerciales'!A1"/><Relationship Id="rId5" Type="http://schemas.openxmlformats.org/officeDocument/2006/relationships/hyperlink" Target="#'bat sold duplex'!A1"/><Relationship Id="rId15" Type="http://schemas.openxmlformats.org/officeDocument/2006/relationships/image" Target="../media/image3.png"/><Relationship Id="rId10" Type="http://schemas.openxmlformats.org/officeDocument/2006/relationships/hyperlink" Target="#'alumninio ddo'!A1"/><Relationship Id="rId4" Type="http://schemas.openxmlformats.org/officeDocument/2006/relationships/hyperlink" Target="#'a y c thhn'!A1"/><Relationship Id="rId9" Type="http://schemas.openxmlformats.org/officeDocument/2006/relationships/hyperlink" Target="#'media tensi&#243;n'!A1"/><Relationship Id="rId1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LISTA DE PRECIOS No. 42'!A1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LISTA DE PRECIOS No. 42'!A1"/><Relationship Id="rId2" Type="http://schemas.openxmlformats.org/officeDocument/2006/relationships/image" Target="../media/image7.jpeg"/><Relationship Id="rId1" Type="http://schemas.openxmlformats.org/officeDocument/2006/relationships/image" Target="../media/image1.jpe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LISTA DE PRECIOS No. 42'!A1"/><Relationship Id="rId2" Type="http://schemas.openxmlformats.org/officeDocument/2006/relationships/image" Target="../media/image10.png"/><Relationship Id="rId1" Type="http://schemas.openxmlformats.org/officeDocument/2006/relationships/image" Target="../media/image1.jpeg"/><Relationship Id="rId4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865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10</xdr:col>
      <xdr:colOff>0</xdr:colOff>
      <xdr:row>8</xdr:row>
      <xdr:rowOff>116417</xdr:rowOff>
    </xdr:to>
    <xdr:grpSp>
      <xdr:nvGrpSpPr>
        <xdr:cNvPr id="7" name="6 Grupo"/>
        <xdr:cNvGrpSpPr/>
      </xdr:nvGrpSpPr>
      <xdr:grpSpPr>
        <a:xfrm>
          <a:off x="1" y="0"/>
          <a:ext cx="11387666" cy="1799167"/>
          <a:chOff x="1134340" y="242455"/>
          <a:chExt cx="8788977" cy="2156113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10" name="9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5</xdr:col>
      <xdr:colOff>349250</xdr:colOff>
      <xdr:row>6</xdr:row>
      <xdr:rowOff>28530</xdr:rowOff>
    </xdr:from>
    <xdr:to>
      <xdr:col>9</xdr:col>
      <xdr:colOff>715433</xdr:colOff>
      <xdr:row>7</xdr:row>
      <xdr:rowOff>442384</xdr:rowOff>
    </xdr:to>
    <xdr:sp macro="" textlink="">
      <xdr:nvSpPr>
        <xdr:cNvPr id="11" name="10 CuadroTexto"/>
        <xdr:cNvSpPr txBox="1"/>
      </xdr:nvSpPr>
      <xdr:spPr bwMode="auto">
        <a:xfrm>
          <a:off x="7725833" y="981030"/>
          <a:ext cx="3477683" cy="5726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61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Julio 15 de 2016</a:t>
          </a:r>
        </a:p>
      </xdr:txBody>
    </xdr:sp>
    <xdr:clientData/>
  </xdr:twoCellAnchor>
  <xdr:twoCellAnchor>
    <xdr:from>
      <xdr:col>3</xdr:col>
      <xdr:colOff>1162696</xdr:colOff>
      <xdr:row>6</xdr:row>
      <xdr:rowOff>153966</xdr:rowOff>
    </xdr:from>
    <xdr:to>
      <xdr:col>5</xdr:col>
      <xdr:colOff>22870</xdr:colOff>
      <xdr:row>7</xdr:row>
      <xdr:rowOff>258051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 bwMode="auto">
        <a:xfrm>
          <a:off x="6263863" y="1106466"/>
          <a:ext cx="1135590" cy="2628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804334</xdr:colOff>
      <xdr:row>20</xdr:row>
      <xdr:rowOff>52918</xdr:rowOff>
    </xdr:from>
    <xdr:to>
      <xdr:col>9</xdr:col>
      <xdr:colOff>793752</xdr:colOff>
      <xdr:row>23</xdr:row>
      <xdr:rowOff>154358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9429751" y="4751918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63499</xdr:rowOff>
    </xdr:from>
    <xdr:to>
      <xdr:col>1</xdr:col>
      <xdr:colOff>1016001</xdr:colOff>
      <xdr:row>5</xdr:row>
      <xdr:rowOff>136961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0" t="25777" r="4472" b="26351"/>
        <a:stretch/>
      </xdr:blipFill>
      <xdr:spPr>
        <a:xfrm>
          <a:off x="0" y="63499"/>
          <a:ext cx="2106084" cy="8672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846666</xdr:colOff>
      <xdr:row>9</xdr:row>
      <xdr:rowOff>0</xdr:rowOff>
    </xdr:to>
    <xdr:grpSp>
      <xdr:nvGrpSpPr>
        <xdr:cNvPr id="7" name="6 Grupo"/>
        <xdr:cNvGrpSpPr/>
      </xdr:nvGrpSpPr>
      <xdr:grpSpPr>
        <a:xfrm>
          <a:off x="0" y="0"/>
          <a:ext cx="12329583" cy="1820333"/>
          <a:chOff x="1134340" y="242455"/>
          <a:chExt cx="8788977" cy="2156113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10" name="9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5</xdr:col>
      <xdr:colOff>624434</xdr:colOff>
      <xdr:row>6</xdr:row>
      <xdr:rowOff>40010</xdr:rowOff>
    </xdr:from>
    <xdr:to>
      <xdr:col>9</xdr:col>
      <xdr:colOff>472306</xdr:colOff>
      <xdr:row>7</xdr:row>
      <xdr:rowOff>445556</xdr:rowOff>
    </xdr:to>
    <xdr:sp macro="" textlink="">
      <xdr:nvSpPr>
        <xdr:cNvPr id="11" name="10 CuadroTexto"/>
        <xdr:cNvSpPr txBox="1"/>
      </xdr:nvSpPr>
      <xdr:spPr>
        <a:xfrm>
          <a:off x="7821101" y="992510"/>
          <a:ext cx="3192205" cy="5642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</a:t>
          </a:r>
          <a:r>
            <a:rPr lang="es-ES" sz="18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61</a:t>
          </a:r>
          <a:endParaRPr lang="es-ES" sz="18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Fecha de publicación: Julio</a:t>
          </a:r>
          <a:r>
            <a:rPr lang="es-ES" sz="11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15 </a:t>
          </a:r>
          <a:r>
            <a:rPr lang="es-ES" sz="11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de 2016</a:t>
          </a:r>
        </a:p>
      </xdr:txBody>
    </xdr:sp>
    <xdr:clientData/>
  </xdr:twoCellAnchor>
  <xdr:twoCellAnchor>
    <xdr:from>
      <xdr:col>3</xdr:col>
      <xdr:colOff>1182629</xdr:colOff>
      <xdr:row>7</xdr:row>
      <xdr:rowOff>65238</xdr:rowOff>
    </xdr:from>
    <xdr:to>
      <xdr:col>5</xdr:col>
      <xdr:colOff>30628</xdr:colOff>
      <xdr:row>7</xdr:row>
      <xdr:rowOff>320372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>
        <a:xfrm>
          <a:off x="6368462" y="1176488"/>
          <a:ext cx="1133999" cy="25513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994833</xdr:colOff>
      <xdr:row>46</xdr:row>
      <xdr:rowOff>21167</xdr:rowOff>
    </xdr:from>
    <xdr:to>
      <xdr:col>9</xdr:col>
      <xdr:colOff>783167</xdr:colOff>
      <xdr:row>49</xdr:row>
      <xdr:rowOff>122607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0414000" y="7874000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5</xdr:row>
      <xdr:rowOff>119338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7" t="24183" r="5209" b="26483"/>
        <a:stretch/>
      </xdr:blipFill>
      <xdr:spPr>
        <a:xfrm>
          <a:off x="0" y="0"/>
          <a:ext cx="2127250" cy="91308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42333</xdr:colOff>
      <xdr:row>8</xdr:row>
      <xdr:rowOff>84666</xdr:rowOff>
    </xdr:to>
    <xdr:grpSp>
      <xdr:nvGrpSpPr>
        <xdr:cNvPr id="8" name="7 Grupo"/>
        <xdr:cNvGrpSpPr/>
      </xdr:nvGrpSpPr>
      <xdr:grpSpPr>
        <a:xfrm>
          <a:off x="0" y="0"/>
          <a:ext cx="11491383" cy="1780116"/>
          <a:chOff x="1134340" y="242455"/>
          <a:chExt cx="8788977" cy="2156113"/>
        </a:xfrm>
      </xdr:grpSpPr>
      <xdr:pic>
        <xdr:nvPicPr>
          <xdr:cNvPr id="10" name="9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13" name="12 Rectángulo"/>
          <xdr:cNvSpPr/>
        </xdr:nvSpPr>
        <xdr:spPr>
          <a:xfrm>
            <a:off x="1394113" y="346364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4" name="13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3</xdr:col>
      <xdr:colOff>1215385</xdr:colOff>
      <xdr:row>5</xdr:row>
      <xdr:rowOff>128965</xdr:rowOff>
    </xdr:from>
    <xdr:to>
      <xdr:col>9</xdr:col>
      <xdr:colOff>709083</xdr:colOff>
      <xdr:row>7</xdr:row>
      <xdr:rowOff>468843</xdr:rowOff>
    </xdr:to>
    <xdr:grpSp>
      <xdr:nvGrpSpPr>
        <xdr:cNvPr id="11237" name="6 Grupo"/>
        <xdr:cNvGrpSpPr>
          <a:grpSpLocks/>
        </xdr:cNvGrpSpPr>
      </xdr:nvGrpSpPr>
      <xdr:grpSpPr bwMode="auto">
        <a:xfrm>
          <a:off x="6473185" y="938590"/>
          <a:ext cx="4903898" cy="663728"/>
          <a:chOff x="5358410" y="935192"/>
          <a:chExt cx="4897534" cy="681910"/>
        </a:xfrm>
      </xdr:grpSpPr>
      <xdr:sp macro="" textlink="">
        <xdr:nvSpPr>
          <xdr:cNvPr id="11" name="10 CuadroTexto"/>
          <xdr:cNvSpPr txBox="1"/>
        </xdr:nvSpPr>
        <xdr:spPr>
          <a:xfrm>
            <a:off x="6976703" y="935192"/>
            <a:ext cx="3279241" cy="6819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lang="es-ES" sz="1800" b="1">
                <a:solidFill>
                  <a:srgbClr val="C00000"/>
                </a:solidFill>
                <a:latin typeface="Arial" pitchFamily="34" charset="0"/>
                <a:cs typeface="Arial" pitchFamily="34" charset="0"/>
              </a:rPr>
              <a:t>Lista de precios 61</a:t>
            </a:r>
          </a:p>
          <a:p>
            <a:pPr algn="r"/>
            <a:r>
              <a:rPr lang="es-ES" sz="1100" b="1">
                <a:solidFill>
                  <a:schemeClr val="tx1">
                    <a:lumMod val="95000"/>
                    <a:lumOff val="5000"/>
                  </a:schemeClr>
                </a:solidFill>
                <a:latin typeface="Arial" pitchFamily="34" charset="0"/>
                <a:cs typeface="Arial" pitchFamily="34" charset="0"/>
              </a:rPr>
              <a:t>Fecha de publicación: Julio</a:t>
            </a:r>
            <a:r>
              <a:rPr lang="es-ES" sz="1100" b="1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itchFamily="34" charset="0"/>
                <a:cs typeface="Arial" pitchFamily="34" charset="0"/>
              </a:rPr>
              <a:t> 15</a:t>
            </a:r>
            <a:r>
              <a:rPr lang="es-ES" sz="1100" b="1">
                <a:solidFill>
                  <a:schemeClr val="tx1">
                    <a:lumMod val="95000"/>
                    <a:lumOff val="5000"/>
                  </a:schemeClr>
                </a:solidFill>
                <a:latin typeface="Arial" pitchFamily="34" charset="0"/>
                <a:cs typeface="Arial" pitchFamily="34" charset="0"/>
              </a:rPr>
              <a:t> de 2016</a:t>
            </a:r>
          </a:p>
          <a:p>
            <a:pPr algn="r"/>
            <a:endParaRPr lang="es-ES" sz="11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2" name="11 Rectángulo redondeado">
            <a:hlinkClick xmlns:r="http://schemas.openxmlformats.org/officeDocument/2006/relationships" r:id="rId2"/>
          </xdr:cNvPr>
          <xdr:cNvSpPr/>
        </xdr:nvSpPr>
        <xdr:spPr>
          <a:xfrm>
            <a:off x="5358410" y="1148270"/>
            <a:ext cx="1131100" cy="263023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s-ES" sz="1200" b="1">
                <a:solidFill>
                  <a:srgbClr val="C00000"/>
                </a:solidFill>
                <a:latin typeface="Arial" pitchFamily="34" charset="0"/>
                <a:cs typeface="Arial" pitchFamily="34" charset="0"/>
              </a:rPr>
              <a:t>Volver</a:t>
            </a:r>
          </a:p>
        </xdr:txBody>
      </xdr:sp>
    </xdr:grpSp>
    <xdr:clientData/>
  </xdr:twoCellAnchor>
  <xdr:twoCellAnchor editAs="oneCell">
    <xdr:from>
      <xdr:col>7</xdr:col>
      <xdr:colOff>656167</xdr:colOff>
      <xdr:row>25</xdr:row>
      <xdr:rowOff>31750</xdr:rowOff>
    </xdr:from>
    <xdr:to>
      <xdr:col>9</xdr:col>
      <xdr:colOff>656168</xdr:colOff>
      <xdr:row>28</xdr:row>
      <xdr:rowOff>133190</xdr:rowOff>
    </xdr:to>
    <xdr:pic>
      <xdr:nvPicPr>
        <xdr:cNvPr id="16" name="15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9482667" y="4720167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0</xdr:row>
      <xdr:rowOff>42334</xdr:rowOff>
    </xdr:from>
    <xdr:to>
      <xdr:col>1</xdr:col>
      <xdr:colOff>1016000</xdr:colOff>
      <xdr:row>5</xdr:row>
      <xdr:rowOff>52918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" t="23320" r="4020" b="27256"/>
        <a:stretch/>
      </xdr:blipFill>
      <xdr:spPr>
        <a:xfrm>
          <a:off x="31749" y="42334"/>
          <a:ext cx="1915584" cy="80433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276746</xdr:colOff>
      <xdr:row>6</xdr:row>
      <xdr:rowOff>7691</xdr:rowOff>
    </xdr:from>
    <xdr:to>
      <xdr:col>9</xdr:col>
      <xdr:colOff>677331</xdr:colOff>
      <xdr:row>7</xdr:row>
      <xdr:rowOff>455082</xdr:rowOff>
    </xdr:to>
    <xdr:sp macro="" textlink="">
      <xdr:nvSpPr>
        <xdr:cNvPr id="11" name="10 CuadroTexto"/>
        <xdr:cNvSpPr txBox="1"/>
      </xdr:nvSpPr>
      <xdr:spPr bwMode="auto">
        <a:xfrm>
          <a:off x="8626996" y="960191"/>
          <a:ext cx="3533252" cy="6061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55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6 de junio de 2014</a:t>
          </a:r>
        </a:p>
      </xdr:txBody>
    </xdr:sp>
    <xdr:clientData/>
  </xdr:twoCellAnchor>
  <xdr:twoCellAnchor>
    <xdr:from>
      <xdr:col>0</xdr:col>
      <xdr:colOff>1</xdr:colOff>
      <xdr:row>0</xdr:row>
      <xdr:rowOff>1</xdr:rowOff>
    </xdr:from>
    <xdr:to>
      <xdr:col>10</xdr:col>
      <xdr:colOff>31750</xdr:colOff>
      <xdr:row>8</xdr:row>
      <xdr:rowOff>84666</xdr:rowOff>
    </xdr:to>
    <xdr:grpSp>
      <xdr:nvGrpSpPr>
        <xdr:cNvPr id="7" name="6 Grupo"/>
        <xdr:cNvGrpSpPr/>
      </xdr:nvGrpSpPr>
      <xdr:grpSpPr>
        <a:xfrm>
          <a:off x="1" y="1"/>
          <a:ext cx="12371916" cy="1756832"/>
          <a:chOff x="1134340" y="242455"/>
          <a:chExt cx="8788977" cy="2156113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10" name="9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4</xdr:col>
      <xdr:colOff>727</xdr:colOff>
      <xdr:row>7</xdr:row>
      <xdr:rowOff>84666</xdr:rowOff>
    </xdr:from>
    <xdr:to>
      <xdr:col>4</xdr:col>
      <xdr:colOff>1018911</xdr:colOff>
      <xdr:row>7</xdr:row>
      <xdr:rowOff>330554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 bwMode="auto">
        <a:xfrm>
          <a:off x="7250310" y="1195916"/>
          <a:ext cx="1018184" cy="245888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666750</xdr:colOff>
      <xdr:row>40</xdr:row>
      <xdr:rowOff>116417</xdr:rowOff>
    </xdr:from>
    <xdr:to>
      <xdr:col>9</xdr:col>
      <xdr:colOff>645584</xdr:colOff>
      <xdr:row>44</xdr:row>
      <xdr:rowOff>59107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0276417" y="6868584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42333</xdr:rowOff>
    </xdr:from>
    <xdr:to>
      <xdr:col>1</xdr:col>
      <xdr:colOff>391584</xdr:colOff>
      <xdr:row>5</xdr:row>
      <xdr:rowOff>100818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8" r="5231" b="27200"/>
        <a:stretch/>
      </xdr:blipFill>
      <xdr:spPr>
        <a:xfrm>
          <a:off x="0" y="42333"/>
          <a:ext cx="2021417" cy="85223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10583</xdr:colOff>
      <xdr:row>0</xdr:row>
      <xdr:rowOff>52917</xdr:rowOff>
    </xdr:from>
    <xdr:to>
      <xdr:col>10</xdr:col>
      <xdr:colOff>21166</xdr:colOff>
      <xdr:row>8</xdr:row>
      <xdr:rowOff>21167</xdr:rowOff>
    </xdr:to>
    <xdr:grpSp>
      <xdr:nvGrpSpPr>
        <xdr:cNvPr id="8" name="7 Grupo"/>
        <xdr:cNvGrpSpPr/>
      </xdr:nvGrpSpPr>
      <xdr:grpSpPr>
        <a:xfrm>
          <a:off x="10583" y="52917"/>
          <a:ext cx="12350750" cy="1640417"/>
          <a:chOff x="1134340" y="242455"/>
          <a:chExt cx="8788977" cy="1965868"/>
        </a:xfrm>
      </xdr:grpSpPr>
      <xdr:pic>
        <xdr:nvPicPr>
          <xdr:cNvPr id="10" name="9 Imagen" descr="Curvas logo carta-02.jpg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rcRect t="8824"/>
          <a:stretch/>
        </xdr:blipFill>
        <xdr:spPr>
          <a:xfrm>
            <a:off x="1134340" y="242455"/>
            <a:ext cx="8788977" cy="1965868"/>
          </a:xfrm>
          <a:prstGeom prst="rect">
            <a:avLst/>
          </a:prstGeom>
        </xdr:spPr>
      </xdr:pic>
      <xdr:sp macro="" textlink="">
        <xdr:nvSpPr>
          <xdr:cNvPr id="13" name="12 Rectángulo"/>
          <xdr:cNvSpPr/>
        </xdr:nvSpPr>
        <xdr:spPr>
          <a:xfrm>
            <a:off x="1356457" y="242455"/>
            <a:ext cx="3385355" cy="431222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4" name="13 Rectángulo"/>
          <xdr:cNvSpPr/>
        </xdr:nvSpPr>
        <xdr:spPr>
          <a:xfrm>
            <a:off x="1451707" y="338521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3</xdr:col>
      <xdr:colOff>1134466</xdr:colOff>
      <xdr:row>5</xdr:row>
      <xdr:rowOff>150433</xdr:rowOff>
    </xdr:from>
    <xdr:to>
      <xdr:col>9</xdr:col>
      <xdr:colOff>658284</xdr:colOff>
      <xdr:row>7</xdr:row>
      <xdr:rowOff>528109</xdr:rowOff>
    </xdr:to>
    <xdr:grpSp>
      <xdr:nvGrpSpPr>
        <xdr:cNvPr id="13286" name="6 Grupo"/>
        <xdr:cNvGrpSpPr>
          <a:grpSpLocks/>
        </xdr:cNvGrpSpPr>
      </xdr:nvGrpSpPr>
      <xdr:grpSpPr bwMode="auto">
        <a:xfrm>
          <a:off x="7198716" y="944183"/>
          <a:ext cx="4942485" cy="695176"/>
          <a:chOff x="6308052" y="929459"/>
          <a:chExt cx="4908251" cy="716458"/>
        </a:xfrm>
      </xdr:grpSpPr>
      <xdr:sp macro="" textlink="">
        <xdr:nvSpPr>
          <xdr:cNvPr id="11" name="10 CuadroTexto"/>
          <xdr:cNvSpPr txBox="1"/>
        </xdr:nvSpPr>
        <xdr:spPr>
          <a:xfrm>
            <a:off x="7199879" y="929459"/>
            <a:ext cx="4016424" cy="7164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lang="es-ES" sz="2000" b="1">
                <a:solidFill>
                  <a:srgbClr val="C00000"/>
                </a:solidFill>
                <a:latin typeface="Arial" pitchFamily="34" charset="0"/>
                <a:cs typeface="Arial" pitchFamily="34" charset="0"/>
              </a:rPr>
              <a:t>Lista de precios 61</a:t>
            </a:r>
          </a:p>
          <a:p>
            <a:pPr algn="r"/>
            <a:r>
              <a:rPr lang="es-ES" sz="1200" b="1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Fecha de publicación: Julio</a:t>
            </a:r>
            <a:r>
              <a:rPr lang="es-ES" sz="1200" b="1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 15  </a:t>
            </a:r>
            <a:r>
              <a:rPr lang="es-ES" sz="1200" b="1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de 2016</a:t>
            </a:r>
          </a:p>
          <a:p>
            <a:pPr algn="r"/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  <a:p>
            <a:pPr algn="r"/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2" name="11 Rectángulo redondeado">
            <a:hlinkClick xmlns:r="http://schemas.openxmlformats.org/officeDocument/2006/relationships" r:id="rId2"/>
          </xdr:cNvPr>
          <xdr:cNvSpPr/>
        </xdr:nvSpPr>
        <xdr:spPr>
          <a:xfrm>
            <a:off x="6308052" y="1123096"/>
            <a:ext cx="1127251" cy="271092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s-ES" sz="1200" b="1">
                <a:solidFill>
                  <a:srgbClr val="C00000"/>
                </a:solidFill>
                <a:latin typeface="Arial" pitchFamily="34" charset="0"/>
                <a:cs typeface="Arial" pitchFamily="34" charset="0"/>
              </a:rPr>
              <a:t>Volver</a:t>
            </a:r>
          </a:p>
        </xdr:txBody>
      </xdr:sp>
    </xdr:grpSp>
    <xdr:clientData/>
  </xdr:twoCellAnchor>
  <xdr:twoCellAnchor editAs="oneCell">
    <xdr:from>
      <xdr:col>7</xdr:col>
      <xdr:colOff>698499</xdr:colOff>
      <xdr:row>30</xdr:row>
      <xdr:rowOff>52917</xdr:rowOff>
    </xdr:from>
    <xdr:to>
      <xdr:col>9</xdr:col>
      <xdr:colOff>677333</xdr:colOff>
      <xdr:row>33</xdr:row>
      <xdr:rowOff>154357</xdr:rowOff>
    </xdr:to>
    <xdr:pic>
      <xdr:nvPicPr>
        <xdr:cNvPr id="16" name="15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0308166" y="5852584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10585</xdr:colOff>
      <xdr:row>0</xdr:row>
      <xdr:rowOff>0</xdr:rowOff>
    </xdr:from>
    <xdr:to>
      <xdr:col>1</xdr:col>
      <xdr:colOff>275168</xdr:colOff>
      <xdr:row>5</xdr:row>
      <xdr:rowOff>4941</xdr:rowOff>
    </xdr:to>
    <xdr:pic>
      <xdr:nvPicPr>
        <xdr:cNvPr id="17" name="16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8" r="5231" b="27200"/>
        <a:stretch/>
      </xdr:blipFill>
      <xdr:spPr>
        <a:xfrm>
          <a:off x="10585" y="0"/>
          <a:ext cx="1894416" cy="7986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865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79662</xdr:colOff>
      <xdr:row>12</xdr:row>
      <xdr:rowOff>47625</xdr:rowOff>
    </xdr:from>
    <xdr:to>
      <xdr:col>5</xdr:col>
      <xdr:colOff>232062</xdr:colOff>
      <xdr:row>14</xdr:row>
      <xdr:rowOff>95250</xdr:rowOff>
    </xdr:to>
    <xdr:sp macro="" textlink="">
      <xdr:nvSpPr>
        <xdr:cNvPr id="21804" name="Rectangle 2">
          <a:hlinkClick xmlns:r="http://schemas.openxmlformats.org/officeDocument/2006/relationships" r:id="rId1" tooltip="Conductores de cobre desnudo "/>
        </xdr:cNvPr>
        <xdr:cNvSpPr>
          <a:spLocks noChangeArrowheads="1"/>
        </xdr:cNvSpPr>
      </xdr:nvSpPr>
      <xdr:spPr bwMode="auto">
        <a:xfrm>
          <a:off x="1603662" y="2021898"/>
          <a:ext cx="2438400" cy="376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351559</xdr:colOff>
      <xdr:row>12</xdr:row>
      <xdr:rowOff>47625</xdr:rowOff>
    </xdr:from>
    <xdr:to>
      <xdr:col>8</xdr:col>
      <xdr:colOff>441614</xdr:colOff>
      <xdr:row>14</xdr:row>
      <xdr:rowOff>123825</xdr:rowOff>
    </xdr:to>
    <xdr:sp macro="" textlink="">
      <xdr:nvSpPr>
        <xdr:cNvPr id="21805" name="Rectangle 14">
          <a:hlinkClick xmlns:r="http://schemas.openxmlformats.org/officeDocument/2006/relationships" r:id="rId2" tooltip="Conductores de aluminio desnudo "/>
        </xdr:cNvPr>
        <xdr:cNvSpPr>
          <a:spLocks noChangeArrowheads="1"/>
        </xdr:cNvSpPr>
      </xdr:nvSpPr>
      <xdr:spPr bwMode="auto">
        <a:xfrm>
          <a:off x="4161559" y="2021898"/>
          <a:ext cx="2376055" cy="405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375588</xdr:colOff>
      <xdr:row>1</xdr:row>
      <xdr:rowOff>95250</xdr:rowOff>
    </xdr:from>
    <xdr:to>
      <xdr:col>13</xdr:col>
      <xdr:colOff>6494</xdr:colOff>
      <xdr:row>39</xdr:row>
      <xdr:rowOff>36840</xdr:rowOff>
    </xdr:to>
    <xdr:sp macro="" textlink="">
      <xdr:nvSpPr>
        <xdr:cNvPr id="19" name="4 Rectángulo"/>
        <xdr:cNvSpPr/>
      </xdr:nvSpPr>
      <xdr:spPr>
        <a:xfrm>
          <a:off x="1137588" y="259773"/>
          <a:ext cx="8774906" cy="6193453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1</xdr:col>
      <xdr:colOff>355022</xdr:colOff>
      <xdr:row>33</xdr:row>
      <xdr:rowOff>23996</xdr:rowOff>
    </xdr:from>
    <xdr:to>
      <xdr:col>13</xdr:col>
      <xdr:colOff>17318</xdr:colOff>
      <xdr:row>39</xdr:row>
      <xdr:rowOff>45499</xdr:rowOff>
    </xdr:to>
    <xdr:sp macro="" textlink="">
      <xdr:nvSpPr>
        <xdr:cNvPr id="21" name="8 Rectángulo"/>
        <xdr:cNvSpPr/>
      </xdr:nvSpPr>
      <xdr:spPr>
        <a:xfrm>
          <a:off x="1117022" y="5453246"/>
          <a:ext cx="8806296" cy="1008639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2</xdr:col>
      <xdr:colOff>458931</xdr:colOff>
      <xdr:row>12</xdr:row>
      <xdr:rowOff>137063</xdr:rowOff>
    </xdr:from>
    <xdr:to>
      <xdr:col>5</xdr:col>
      <xdr:colOff>348406</xdr:colOff>
      <xdr:row>15</xdr:row>
      <xdr:rowOff>3495</xdr:rowOff>
    </xdr:to>
    <xdr:sp macro="" textlink="">
      <xdr:nvSpPr>
        <xdr:cNvPr id="26" name="11 Rectángulo redondeado">
          <a:hlinkClick xmlns:r="http://schemas.openxmlformats.org/officeDocument/2006/relationships" r:id="rId3"/>
        </xdr:cNvPr>
        <xdr:cNvSpPr/>
      </xdr:nvSpPr>
      <xdr:spPr>
        <a:xfrm>
          <a:off x="1982931" y="2111336"/>
          <a:ext cx="2175475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cobre desnudo</a:t>
          </a:r>
        </a:p>
      </xdr:txBody>
    </xdr:sp>
    <xdr:clientData/>
  </xdr:twoCellAnchor>
  <xdr:twoCellAnchor>
    <xdr:from>
      <xdr:col>2</xdr:col>
      <xdr:colOff>424297</xdr:colOff>
      <xdr:row>15</xdr:row>
      <xdr:rowOff>161270</xdr:rowOff>
    </xdr:from>
    <xdr:to>
      <xdr:col>5</xdr:col>
      <xdr:colOff>357067</xdr:colOff>
      <xdr:row>18</xdr:row>
      <xdr:rowOff>27702</xdr:rowOff>
    </xdr:to>
    <xdr:sp macro="" textlink="">
      <xdr:nvSpPr>
        <xdr:cNvPr id="27" name="12 Rectángulo redondeado">
          <a:hlinkClick xmlns:r="http://schemas.openxmlformats.org/officeDocument/2006/relationships" r:id="rId4"/>
        </xdr:cNvPr>
        <xdr:cNvSpPr/>
      </xdr:nvSpPr>
      <xdr:spPr>
        <a:xfrm>
          <a:off x="1948297" y="2629111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cobre aislado</a:t>
          </a:r>
        </a:p>
      </xdr:txBody>
    </xdr:sp>
    <xdr:clientData/>
  </xdr:twoCellAnchor>
  <xdr:twoCellAnchor>
    <xdr:from>
      <xdr:col>2</xdr:col>
      <xdr:colOff>441614</xdr:colOff>
      <xdr:row>19</xdr:row>
      <xdr:rowOff>44743</xdr:rowOff>
    </xdr:from>
    <xdr:to>
      <xdr:col>5</xdr:col>
      <xdr:colOff>374384</xdr:colOff>
      <xdr:row>21</xdr:row>
      <xdr:rowOff>75698</xdr:rowOff>
    </xdr:to>
    <xdr:sp macro="" textlink="">
      <xdr:nvSpPr>
        <xdr:cNvPr id="28" name="13 Rectángulo redondeado">
          <a:hlinkClick xmlns:r="http://schemas.openxmlformats.org/officeDocument/2006/relationships" r:id="rId5"/>
        </xdr:cNvPr>
        <xdr:cNvSpPr/>
      </xdr:nvSpPr>
      <xdr:spPr>
        <a:xfrm>
          <a:off x="1965614" y="3170675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cobre flexible</a:t>
          </a:r>
        </a:p>
      </xdr:txBody>
    </xdr:sp>
    <xdr:clientData/>
  </xdr:twoCellAnchor>
  <xdr:twoCellAnchor>
    <xdr:from>
      <xdr:col>2</xdr:col>
      <xdr:colOff>432956</xdr:colOff>
      <xdr:row>22</xdr:row>
      <xdr:rowOff>100955</xdr:rowOff>
    </xdr:from>
    <xdr:to>
      <xdr:col>5</xdr:col>
      <xdr:colOff>365726</xdr:colOff>
      <xdr:row>24</xdr:row>
      <xdr:rowOff>131910</xdr:rowOff>
    </xdr:to>
    <xdr:sp macro="" textlink="">
      <xdr:nvSpPr>
        <xdr:cNvPr id="29" name="14 Rectángulo redondeado">
          <a:hlinkClick xmlns:r="http://schemas.openxmlformats.org/officeDocument/2006/relationships" r:id="rId6"/>
        </xdr:cNvPr>
        <xdr:cNvSpPr/>
      </xdr:nvSpPr>
      <xdr:spPr>
        <a:xfrm>
          <a:off x="1956956" y="3720455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Cables de instrumentación</a:t>
          </a:r>
        </a:p>
      </xdr:txBody>
    </xdr:sp>
    <xdr:clientData/>
  </xdr:twoCellAnchor>
  <xdr:twoCellAnchor>
    <xdr:from>
      <xdr:col>5</xdr:col>
      <xdr:colOff>633681</xdr:colOff>
      <xdr:row>16</xdr:row>
      <xdr:rowOff>8641</xdr:rowOff>
    </xdr:from>
    <xdr:to>
      <xdr:col>8</xdr:col>
      <xdr:colOff>566451</xdr:colOff>
      <xdr:row>18</xdr:row>
      <xdr:rowOff>39596</xdr:rowOff>
    </xdr:to>
    <xdr:sp macro="" textlink="">
      <xdr:nvSpPr>
        <xdr:cNvPr id="31" name="16 Rectángulo redondeado">
          <a:hlinkClick xmlns:r="http://schemas.openxmlformats.org/officeDocument/2006/relationships" r:id="rId7"/>
        </xdr:cNvPr>
        <xdr:cNvSpPr/>
      </xdr:nvSpPr>
      <xdr:spPr>
        <a:xfrm>
          <a:off x="4443681" y="2641005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aluminio aislado</a:t>
          </a:r>
        </a:p>
      </xdr:txBody>
    </xdr:sp>
    <xdr:clientData/>
  </xdr:twoCellAnchor>
  <xdr:twoCellAnchor>
    <xdr:from>
      <xdr:col>5</xdr:col>
      <xdr:colOff>645588</xdr:colOff>
      <xdr:row>19</xdr:row>
      <xdr:rowOff>50153</xdr:rowOff>
    </xdr:from>
    <xdr:to>
      <xdr:col>8</xdr:col>
      <xdr:colOff>578358</xdr:colOff>
      <xdr:row>21</xdr:row>
      <xdr:rowOff>81108</xdr:rowOff>
    </xdr:to>
    <xdr:sp macro="" textlink="">
      <xdr:nvSpPr>
        <xdr:cNvPr id="32" name="17 Rectángulo redondeado">
          <a:hlinkClick xmlns:r="http://schemas.openxmlformats.org/officeDocument/2006/relationships" r:id="rId8"/>
        </xdr:cNvPr>
        <xdr:cNvSpPr/>
      </xdr:nvSpPr>
      <xdr:spPr>
        <a:xfrm>
          <a:off x="4455588" y="3176085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múltiplex de aluminio</a:t>
          </a:r>
        </a:p>
      </xdr:txBody>
    </xdr:sp>
    <xdr:clientData/>
  </xdr:twoCellAnchor>
  <xdr:twoCellAnchor>
    <xdr:from>
      <xdr:col>9</xdr:col>
      <xdr:colOff>60614</xdr:colOff>
      <xdr:row>12</xdr:row>
      <xdr:rowOff>132735</xdr:rowOff>
    </xdr:from>
    <xdr:to>
      <xdr:col>12</xdr:col>
      <xdr:colOff>16836</xdr:colOff>
      <xdr:row>14</xdr:row>
      <xdr:rowOff>163690</xdr:rowOff>
    </xdr:to>
    <xdr:sp macro="" textlink="">
      <xdr:nvSpPr>
        <xdr:cNvPr id="33" name="19 Rectángulo redondeado">
          <a:hlinkClick xmlns:r="http://schemas.openxmlformats.org/officeDocument/2006/relationships" r:id="rId9"/>
        </xdr:cNvPr>
        <xdr:cNvSpPr/>
      </xdr:nvSpPr>
      <xdr:spPr>
        <a:xfrm>
          <a:off x="6918614" y="2107008"/>
          <a:ext cx="2242222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Cables monopolares                            de media tensión</a:t>
          </a:r>
        </a:p>
      </xdr:txBody>
    </xdr:sp>
    <xdr:clientData/>
  </xdr:twoCellAnchor>
  <xdr:twoCellAnchor>
    <xdr:from>
      <xdr:col>5</xdr:col>
      <xdr:colOff>632114</xdr:colOff>
      <xdr:row>12</xdr:row>
      <xdr:rowOff>121911</xdr:rowOff>
    </xdr:from>
    <xdr:to>
      <xdr:col>8</xdr:col>
      <xdr:colOff>561040</xdr:colOff>
      <xdr:row>14</xdr:row>
      <xdr:rowOff>152866</xdr:rowOff>
    </xdr:to>
    <xdr:sp macro="" textlink="">
      <xdr:nvSpPr>
        <xdr:cNvPr id="30" name="15 Rectángulo redondeado">
          <a:hlinkClick xmlns:r="http://schemas.openxmlformats.org/officeDocument/2006/relationships" r:id="rId10"/>
        </xdr:cNvPr>
        <xdr:cNvSpPr/>
      </xdr:nvSpPr>
      <xdr:spPr>
        <a:xfrm>
          <a:off x="4442114" y="2096184"/>
          <a:ext cx="2214926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aluminio desnudo</a:t>
          </a:r>
        </a:p>
      </xdr:txBody>
    </xdr:sp>
    <xdr:clientData/>
  </xdr:twoCellAnchor>
  <xdr:twoCellAnchor>
    <xdr:from>
      <xdr:col>7</xdr:col>
      <xdr:colOff>592046</xdr:colOff>
      <xdr:row>22</xdr:row>
      <xdr:rowOff>102653</xdr:rowOff>
    </xdr:from>
    <xdr:to>
      <xdr:col>10</xdr:col>
      <xdr:colOff>519545</xdr:colOff>
      <xdr:row>24</xdr:row>
      <xdr:rowOff>128802</xdr:rowOff>
    </xdr:to>
    <xdr:sp macro="" textlink="">
      <xdr:nvSpPr>
        <xdr:cNvPr id="39" name="38 CuadroTexto"/>
        <xdr:cNvSpPr txBox="1"/>
      </xdr:nvSpPr>
      <xdr:spPr>
        <a:xfrm>
          <a:off x="5926046" y="3722153"/>
          <a:ext cx="2213499" cy="3551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9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</a:t>
          </a:r>
        </a:p>
      </xdr:txBody>
    </xdr:sp>
    <xdr:clientData/>
  </xdr:twoCellAnchor>
  <xdr:twoCellAnchor>
    <xdr:from>
      <xdr:col>7</xdr:col>
      <xdr:colOff>658087</xdr:colOff>
      <xdr:row>34</xdr:row>
      <xdr:rowOff>115591</xdr:rowOff>
    </xdr:from>
    <xdr:to>
      <xdr:col>10</xdr:col>
      <xdr:colOff>396156</xdr:colOff>
      <xdr:row>37</xdr:row>
      <xdr:rowOff>1077</xdr:rowOff>
    </xdr:to>
    <xdr:sp macro="" textlink="">
      <xdr:nvSpPr>
        <xdr:cNvPr id="44" name="43 CuadroTexto"/>
        <xdr:cNvSpPr txBox="1"/>
      </xdr:nvSpPr>
      <xdr:spPr>
        <a:xfrm>
          <a:off x="5992087" y="5709364"/>
          <a:ext cx="2024069" cy="3790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200" b="1">
              <a:solidFill>
                <a:schemeClr val="bg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Fecha de publicación:</a:t>
          </a:r>
          <a:endParaRPr lang="es-ES" sz="1400" b="1">
            <a:solidFill>
              <a:schemeClr val="bg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8</xdr:col>
      <xdr:colOff>35719</xdr:colOff>
      <xdr:row>35</xdr:row>
      <xdr:rowOff>122953</xdr:rowOff>
    </xdr:from>
    <xdr:to>
      <xdr:col>10</xdr:col>
      <xdr:colOff>411320</xdr:colOff>
      <xdr:row>38</xdr:row>
      <xdr:rowOff>8439</xdr:rowOff>
    </xdr:to>
    <xdr:sp macro="" textlink="">
      <xdr:nvSpPr>
        <xdr:cNvPr id="45" name="44 CuadroTexto"/>
        <xdr:cNvSpPr txBox="1"/>
      </xdr:nvSpPr>
      <xdr:spPr>
        <a:xfrm>
          <a:off x="6131719" y="5957016"/>
          <a:ext cx="1899601" cy="385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6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Julio 15 de 2016</a:t>
          </a:r>
          <a:endParaRPr lang="es-ES" sz="18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292887</xdr:colOff>
      <xdr:row>31</xdr:row>
      <xdr:rowOff>90487</xdr:rowOff>
    </xdr:from>
    <xdr:to>
      <xdr:col>4</xdr:col>
      <xdr:colOff>359562</xdr:colOff>
      <xdr:row>33</xdr:row>
      <xdr:rowOff>14287</xdr:rowOff>
    </xdr:to>
    <xdr:sp macro="" textlink="">
      <xdr:nvSpPr>
        <xdr:cNvPr id="14237" name="Rectangle 19">
          <a:hlinkClick xmlns:r="http://schemas.openxmlformats.org/officeDocument/2006/relationships" r:id="rId11" tooltip="Condiciones Comerciales"/>
        </xdr:cNvPr>
        <xdr:cNvSpPr>
          <a:spLocks noChangeArrowheads="1"/>
        </xdr:cNvSpPr>
      </xdr:nvSpPr>
      <xdr:spPr bwMode="auto">
        <a:xfrm>
          <a:off x="1816887" y="11925300"/>
          <a:ext cx="23526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Ver condiciones comerciales</a:t>
          </a:r>
        </a:p>
      </xdr:txBody>
    </xdr:sp>
    <xdr:clientData/>
  </xdr:twoCellAnchor>
  <xdr:twoCellAnchor>
    <xdr:from>
      <xdr:col>2</xdr:col>
      <xdr:colOff>424296</xdr:colOff>
      <xdr:row>26</xdr:row>
      <xdr:rowOff>1</xdr:rowOff>
    </xdr:from>
    <xdr:to>
      <xdr:col>5</xdr:col>
      <xdr:colOff>357066</xdr:colOff>
      <xdr:row>28</xdr:row>
      <xdr:rowOff>30956</xdr:rowOff>
    </xdr:to>
    <xdr:sp macro="" textlink="">
      <xdr:nvSpPr>
        <xdr:cNvPr id="35" name="14 Rectángulo redondeado">
          <a:hlinkClick xmlns:r="http://schemas.openxmlformats.org/officeDocument/2006/relationships" r:id="rId12"/>
        </xdr:cNvPr>
        <xdr:cNvSpPr/>
      </xdr:nvSpPr>
      <xdr:spPr>
        <a:xfrm>
          <a:off x="1948296" y="4277592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Cable</a:t>
          </a:r>
          <a:r>
            <a:rPr lang="es-ES" sz="11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s tipo a</a:t>
          </a:r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cometida</a:t>
          </a:r>
        </a:p>
      </xdr:txBody>
    </xdr:sp>
    <xdr:clientData/>
  </xdr:twoCellAnchor>
  <xdr:twoCellAnchor>
    <xdr:from>
      <xdr:col>1</xdr:col>
      <xdr:colOff>372340</xdr:colOff>
      <xdr:row>0</xdr:row>
      <xdr:rowOff>155866</xdr:rowOff>
    </xdr:from>
    <xdr:to>
      <xdr:col>13</xdr:col>
      <xdr:colOff>17317</xdr:colOff>
      <xdr:row>13</xdr:row>
      <xdr:rowOff>34638</xdr:rowOff>
    </xdr:to>
    <xdr:grpSp>
      <xdr:nvGrpSpPr>
        <xdr:cNvPr id="49" name="48 Grupo"/>
        <xdr:cNvGrpSpPr/>
      </xdr:nvGrpSpPr>
      <xdr:grpSpPr>
        <a:xfrm>
          <a:off x="1134340" y="155866"/>
          <a:ext cx="8788977" cy="2045710"/>
          <a:chOff x="1134340" y="242455"/>
          <a:chExt cx="8788977" cy="2156113"/>
        </a:xfrm>
      </xdr:grpSpPr>
      <xdr:pic>
        <xdr:nvPicPr>
          <xdr:cNvPr id="37" name="36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38" name="37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0" name="39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7</xdr:col>
      <xdr:colOff>502227</xdr:colOff>
      <xdr:row>21</xdr:row>
      <xdr:rowOff>129890</xdr:rowOff>
    </xdr:from>
    <xdr:to>
      <xdr:col>10</xdr:col>
      <xdr:colOff>736022</xdr:colOff>
      <xdr:row>34</xdr:row>
      <xdr:rowOff>8662</xdr:rowOff>
    </xdr:to>
    <xdr:sp macro="" textlink="">
      <xdr:nvSpPr>
        <xdr:cNvPr id="43" name="42 CuadroTexto"/>
        <xdr:cNvSpPr txBox="1"/>
      </xdr:nvSpPr>
      <xdr:spPr>
        <a:xfrm>
          <a:off x="5836227" y="3584867"/>
          <a:ext cx="2519795" cy="20175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5500" b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61</a:t>
          </a:r>
        </a:p>
      </xdr:txBody>
    </xdr:sp>
    <xdr:clientData/>
  </xdr:twoCellAnchor>
  <xdr:twoCellAnchor editAs="oneCell">
    <xdr:from>
      <xdr:col>1</xdr:col>
      <xdr:colOff>372341</xdr:colOff>
      <xdr:row>34</xdr:row>
      <xdr:rowOff>51955</xdr:rowOff>
    </xdr:from>
    <xdr:to>
      <xdr:col>4</xdr:col>
      <xdr:colOff>201391</xdr:colOff>
      <xdr:row>37</xdr:row>
      <xdr:rowOff>152402</xdr:rowOff>
    </xdr:to>
    <xdr:pic>
      <xdr:nvPicPr>
        <xdr:cNvPr id="48" name="47 Imagen" descr="White triad_White GC_White One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r="40657"/>
        <a:stretch>
          <a:fillRect/>
        </a:stretch>
      </xdr:blipFill>
      <xdr:spPr>
        <a:xfrm>
          <a:off x="1134341" y="5645728"/>
          <a:ext cx="2115050" cy="594015"/>
        </a:xfrm>
        <a:prstGeom prst="rect">
          <a:avLst/>
        </a:prstGeom>
      </xdr:spPr>
    </xdr:pic>
    <xdr:clientData/>
  </xdr:twoCellAnchor>
  <xdr:twoCellAnchor editAs="oneCell">
    <xdr:from>
      <xdr:col>1</xdr:col>
      <xdr:colOff>372342</xdr:colOff>
      <xdr:row>1</xdr:row>
      <xdr:rowOff>51954</xdr:rowOff>
    </xdr:from>
    <xdr:to>
      <xdr:col>4</xdr:col>
      <xdr:colOff>467591</xdr:colOff>
      <xdr:row>7</xdr:row>
      <xdr:rowOff>844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03" b="25527"/>
        <a:stretch/>
      </xdr:blipFill>
      <xdr:spPr>
        <a:xfrm>
          <a:off x="1134342" y="216477"/>
          <a:ext cx="2381249" cy="936026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485784</xdr:colOff>
      <xdr:row>14</xdr:row>
      <xdr:rowOff>4008</xdr:rowOff>
    </xdr:from>
    <xdr:to>
      <xdr:col>13</xdr:col>
      <xdr:colOff>9525</xdr:colOff>
      <xdr:row>33</xdr:row>
      <xdr:rowOff>28574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27" t="33887" r="8528" b="36545"/>
        <a:stretch/>
      </xdr:blipFill>
      <xdr:spPr>
        <a:xfrm rot="16200000">
          <a:off x="7841084" y="3297658"/>
          <a:ext cx="3101141" cy="1047741"/>
        </a:xfrm>
        <a:prstGeom prst="rect">
          <a:avLst/>
        </a:prstGeom>
      </xdr:spPr>
    </xdr:pic>
    <xdr:clientData/>
  </xdr:twoCellAnchor>
  <xdr:twoCellAnchor editAs="oneCell">
    <xdr:from>
      <xdr:col>10</xdr:col>
      <xdr:colOff>628653</xdr:colOff>
      <xdr:row>16</xdr:row>
      <xdr:rowOff>76199</xdr:rowOff>
    </xdr:from>
    <xdr:to>
      <xdr:col>11</xdr:col>
      <xdr:colOff>552453</xdr:colOff>
      <xdr:row>33</xdr:row>
      <xdr:rowOff>28577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5" t="33906" r="7296" b="35193"/>
        <a:stretch/>
      </xdr:blipFill>
      <xdr:spPr>
        <a:xfrm rot="16200000">
          <a:off x="7239001" y="3676651"/>
          <a:ext cx="2705103" cy="685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2</xdr:col>
      <xdr:colOff>538634</xdr:colOff>
      <xdr:row>32</xdr:row>
      <xdr:rowOff>84045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82" r="5123"/>
        <a:stretch/>
      </xdr:blipFill>
      <xdr:spPr>
        <a:xfrm>
          <a:off x="1" y="1"/>
          <a:ext cx="4102104" cy="5261162"/>
        </a:xfrm>
        <a:prstGeom prst="rect">
          <a:avLst/>
        </a:prstGeom>
      </xdr:spPr>
    </xdr:pic>
    <xdr:clientData/>
  </xdr:twoCellAnchor>
  <xdr:oneCellAnchor>
    <xdr:from>
      <xdr:col>8</xdr:col>
      <xdr:colOff>291353</xdr:colOff>
      <xdr:row>0</xdr:row>
      <xdr:rowOff>0</xdr:rowOff>
    </xdr:from>
    <xdr:ext cx="184731" cy="264560"/>
    <xdr:sp macro="" textlink="">
      <xdr:nvSpPr>
        <xdr:cNvPr id="2" name="1 CuadroTexto"/>
        <xdr:cNvSpPr txBox="1"/>
      </xdr:nvSpPr>
      <xdr:spPr>
        <a:xfrm>
          <a:off x="9867153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absolute">
    <xdr:from>
      <xdr:col>8</xdr:col>
      <xdr:colOff>525095</xdr:colOff>
      <xdr:row>6</xdr:row>
      <xdr:rowOff>94317</xdr:rowOff>
    </xdr:from>
    <xdr:to>
      <xdr:col>9</xdr:col>
      <xdr:colOff>688690</xdr:colOff>
      <xdr:row>9</xdr:row>
      <xdr:rowOff>6888</xdr:rowOff>
    </xdr:to>
    <xdr:sp macro="" textlink="">
      <xdr:nvSpPr>
        <xdr:cNvPr id="5" name="4 Rectángulo redondeado">
          <a:hlinkClick xmlns:r="http://schemas.openxmlformats.org/officeDocument/2006/relationships" r:id="rId2"/>
        </xdr:cNvPr>
        <xdr:cNvSpPr/>
      </xdr:nvSpPr>
      <xdr:spPr bwMode="auto">
        <a:xfrm>
          <a:off x="10100895" y="1084917"/>
          <a:ext cx="1230395" cy="357071"/>
        </a:xfrm>
        <a:prstGeom prst="roundRect">
          <a:avLst>
            <a:gd name="adj" fmla="val 41667"/>
          </a:avLst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1</xdr:col>
      <xdr:colOff>865103</xdr:colOff>
      <xdr:row>5</xdr:row>
      <xdr:rowOff>159010</xdr:rowOff>
    </xdr:from>
    <xdr:to>
      <xdr:col>1</xdr:col>
      <xdr:colOff>1682578</xdr:colOff>
      <xdr:row>7</xdr:row>
      <xdr:rowOff>30113</xdr:rowOff>
    </xdr:to>
    <xdr:sp macro="" textlink="">
      <xdr:nvSpPr>
        <xdr:cNvPr id="7" name="6 Rectángulo redondeado">
          <a:hlinkClick xmlns:r="http://schemas.openxmlformats.org/officeDocument/2006/relationships" r:id="rId2"/>
        </xdr:cNvPr>
        <xdr:cNvSpPr/>
      </xdr:nvSpPr>
      <xdr:spPr>
        <a:xfrm>
          <a:off x="1940868" y="971436"/>
          <a:ext cx="817475" cy="19607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50" b="1">
              <a:solidFill>
                <a:schemeClr val="tx1">
                  <a:lumMod val="75000"/>
                  <a:lumOff val="25000"/>
                </a:schemeClr>
              </a:solidFill>
            </a:rPr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0</xdr:colOff>
      <xdr:row>8</xdr:row>
      <xdr:rowOff>10583</xdr:rowOff>
    </xdr:to>
    <xdr:pic>
      <xdr:nvPicPr>
        <xdr:cNvPr id="9" name="8 Imagen" descr="Curvas logo carta-02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lum contrast="10000"/>
        </a:blip>
        <a:stretch>
          <a:fillRect/>
        </a:stretch>
      </xdr:blipFill>
      <xdr:spPr>
        <a:xfrm>
          <a:off x="0" y="0"/>
          <a:ext cx="12366625" cy="1701271"/>
        </a:xfrm>
        <a:prstGeom prst="rect">
          <a:avLst/>
        </a:prstGeom>
      </xdr:spPr>
    </xdr:pic>
    <xdr:clientData/>
  </xdr:twoCellAnchor>
  <xdr:twoCellAnchor>
    <xdr:from>
      <xdr:col>5</xdr:col>
      <xdr:colOff>250824</xdr:colOff>
      <xdr:row>6</xdr:row>
      <xdr:rowOff>19051</xdr:rowOff>
    </xdr:from>
    <xdr:to>
      <xdr:col>9</xdr:col>
      <xdr:colOff>822323</xdr:colOff>
      <xdr:row>7</xdr:row>
      <xdr:rowOff>412751</xdr:rowOff>
    </xdr:to>
    <xdr:sp macro="" textlink="">
      <xdr:nvSpPr>
        <xdr:cNvPr id="12" name="11 CuadroTexto"/>
        <xdr:cNvSpPr txBox="1"/>
      </xdr:nvSpPr>
      <xdr:spPr>
        <a:xfrm>
          <a:off x="8135407" y="971551"/>
          <a:ext cx="4021666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61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</a:t>
          </a:r>
          <a:r>
            <a:rPr lang="es-ES" sz="1100" b="1">
              <a:solidFill>
                <a:schemeClr val="bg1">
                  <a:lumMod val="65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Julio 15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de 2016</a:t>
          </a:r>
        </a:p>
      </xdr:txBody>
    </xdr:sp>
    <xdr:clientData/>
  </xdr:twoCellAnchor>
  <xdr:twoCellAnchor>
    <xdr:from>
      <xdr:col>0</xdr:col>
      <xdr:colOff>365673</xdr:colOff>
      <xdr:row>0</xdr:row>
      <xdr:rowOff>82118</xdr:rowOff>
    </xdr:from>
    <xdr:to>
      <xdr:col>2</xdr:col>
      <xdr:colOff>889293</xdr:colOff>
      <xdr:row>3</xdr:row>
      <xdr:rowOff>30137</xdr:rowOff>
    </xdr:to>
    <xdr:sp macro="" textlink="">
      <xdr:nvSpPr>
        <xdr:cNvPr id="11" name="10 Rectángulo"/>
        <xdr:cNvSpPr/>
      </xdr:nvSpPr>
      <xdr:spPr>
        <a:xfrm>
          <a:off x="365673" y="82118"/>
          <a:ext cx="4778120" cy="42426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499754</xdr:colOff>
      <xdr:row>1</xdr:row>
      <xdr:rowOff>57492</xdr:rowOff>
    </xdr:from>
    <xdr:to>
      <xdr:col>1</xdr:col>
      <xdr:colOff>424354</xdr:colOff>
      <xdr:row>4</xdr:row>
      <xdr:rowOff>5511</xdr:rowOff>
    </xdr:to>
    <xdr:sp macro="" textlink="">
      <xdr:nvSpPr>
        <xdr:cNvPr id="14" name="13 Rectángulo"/>
        <xdr:cNvSpPr/>
      </xdr:nvSpPr>
      <xdr:spPr>
        <a:xfrm>
          <a:off x="499754" y="216242"/>
          <a:ext cx="1596767" cy="42426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213794</xdr:colOff>
      <xdr:row>7</xdr:row>
      <xdr:rowOff>106892</xdr:rowOff>
    </xdr:from>
    <xdr:to>
      <xdr:col>5</xdr:col>
      <xdr:colOff>129128</xdr:colOff>
      <xdr:row>7</xdr:row>
      <xdr:rowOff>371475</xdr:rowOff>
    </xdr:to>
    <xdr:sp macro="" textlink="">
      <xdr:nvSpPr>
        <xdr:cNvPr id="13" name="12 Rectángulo redondeado">
          <a:hlinkClick xmlns:r="http://schemas.openxmlformats.org/officeDocument/2006/relationships" r:id="rId2"/>
        </xdr:cNvPr>
        <xdr:cNvSpPr/>
      </xdr:nvSpPr>
      <xdr:spPr>
        <a:xfrm>
          <a:off x="6881294" y="1218142"/>
          <a:ext cx="1132417" cy="26458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8</xdr:col>
      <xdr:colOff>127000</xdr:colOff>
      <xdr:row>37</xdr:row>
      <xdr:rowOff>148166</xdr:rowOff>
    </xdr:from>
    <xdr:to>
      <xdr:col>9</xdr:col>
      <xdr:colOff>910167</xdr:colOff>
      <xdr:row>41</xdr:row>
      <xdr:rowOff>90856</xdr:rowOff>
    </xdr:to>
    <xdr:pic>
      <xdr:nvPicPr>
        <xdr:cNvPr id="16" name="15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0392833" y="6286499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0</xdr:row>
      <xdr:rowOff>0</xdr:rowOff>
    </xdr:from>
    <xdr:to>
      <xdr:col>1</xdr:col>
      <xdr:colOff>412750</xdr:colOff>
      <xdr:row>5</xdr:row>
      <xdr:rowOff>58485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8" r="5231" b="27200"/>
        <a:stretch/>
      </xdr:blipFill>
      <xdr:spPr>
        <a:xfrm>
          <a:off x="63500" y="0"/>
          <a:ext cx="2021417" cy="8522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5699</xdr:colOff>
      <xdr:row>0</xdr:row>
      <xdr:rowOff>21981</xdr:rowOff>
    </xdr:from>
    <xdr:to>
      <xdr:col>9</xdr:col>
      <xdr:colOff>1185334</xdr:colOff>
      <xdr:row>8</xdr:row>
      <xdr:rowOff>64315</xdr:rowOff>
    </xdr:to>
    <xdr:grpSp>
      <xdr:nvGrpSpPr>
        <xdr:cNvPr id="18" name="17 Grupo"/>
        <xdr:cNvGrpSpPr/>
      </xdr:nvGrpSpPr>
      <xdr:grpSpPr>
        <a:xfrm>
          <a:off x="5699" y="21981"/>
          <a:ext cx="12567302" cy="1703917"/>
          <a:chOff x="1134340" y="242455"/>
          <a:chExt cx="8788977" cy="2041966"/>
        </a:xfrm>
      </xdr:grpSpPr>
      <xdr:pic>
        <xdr:nvPicPr>
          <xdr:cNvPr id="19" name="18 Imagen" descr="Curvas logo carta-02.jpg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rcRect t="5294"/>
          <a:stretch/>
        </xdr:blipFill>
        <xdr:spPr>
          <a:xfrm>
            <a:off x="1134340" y="242455"/>
            <a:ext cx="8788977" cy="2041966"/>
          </a:xfrm>
          <a:prstGeom prst="rect">
            <a:avLst/>
          </a:prstGeom>
        </xdr:spPr>
      </xdr:pic>
      <xdr:sp macro="" textlink="">
        <xdr:nvSpPr>
          <xdr:cNvPr id="20" name="19 Rectángulo"/>
          <xdr:cNvSpPr/>
        </xdr:nvSpPr>
        <xdr:spPr>
          <a:xfrm>
            <a:off x="1394113" y="24245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21" name="20 Rectángulo"/>
          <xdr:cNvSpPr/>
        </xdr:nvSpPr>
        <xdr:spPr>
          <a:xfrm>
            <a:off x="1465265" y="401934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 editAs="oneCell">
    <xdr:from>
      <xdr:col>8</xdr:col>
      <xdr:colOff>343958</xdr:colOff>
      <xdr:row>60</xdr:row>
      <xdr:rowOff>37201</xdr:rowOff>
    </xdr:from>
    <xdr:to>
      <xdr:col>9</xdr:col>
      <xdr:colOff>1158875</xdr:colOff>
      <xdr:row>63</xdr:row>
      <xdr:rowOff>138641</xdr:rowOff>
    </xdr:to>
    <xdr:pic>
      <xdr:nvPicPr>
        <xdr:cNvPr id="16" name="15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401" r="41165"/>
        <a:stretch>
          <a:fillRect/>
        </a:stretch>
      </xdr:blipFill>
      <xdr:spPr>
        <a:xfrm>
          <a:off x="10669058" y="10400401"/>
          <a:ext cx="1853142" cy="587215"/>
        </a:xfrm>
        <a:prstGeom prst="rect">
          <a:avLst/>
        </a:prstGeom>
      </xdr:spPr>
    </xdr:pic>
    <xdr:clientData/>
  </xdr:twoCellAnchor>
  <xdr:twoCellAnchor>
    <xdr:from>
      <xdr:col>6</xdr:col>
      <xdr:colOff>296334</xdr:colOff>
      <xdr:row>6</xdr:row>
      <xdr:rowOff>11493</xdr:rowOff>
    </xdr:from>
    <xdr:to>
      <xdr:col>9</xdr:col>
      <xdr:colOff>1006442</xdr:colOff>
      <xdr:row>7</xdr:row>
      <xdr:rowOff>458233</xdr:rowOff>
    </xdr:to>
    <xdr:sp macro="" textlink="">
      <xdr:nvSpPr>
        <xdr:cNvPr id="14" name="13 CuadroTexto"/>
        <xdr:cNvSpPr txBox="1"/>
      </xdr:nvSpPr>
      <xdr:spPr bwMode="auto">
        <a:xfrm>
          <a:off x="9144001" y="963993"/>
          <a:ext cx="3250108" cy="6054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61</a:t>
          </a:r>
          <a:endParaRPr lang="es-ES" sz="1800" b="1">
            <a:solidFill>
              <a:schemeClr val="tx1">
                <a:lumMod val="50000"/>
                <a:lumOff val="50000"/>
              </a:schemeClr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Julio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15 de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2016</a:t>
          </a:r>
        </a:p>
      </xdr:txBody>
    </xdr:sp>
    <xdr:clientData/>
  </xdr:twoCellAnchor>
  <xdr:twoCellAnchor>
    <xdr:from>
      <xdr:col>3</xdr:col>
      <xdr:colOff>1184264</xdr:colOff>
      <xdr:row>7</xdr:row>
      <xdr:rowOff>74751</xdr:rowOff>
    </xdr:from>
    <xdr:to>
      <xdr:col>5</xdr:col>
      <xdr:colOff>25068</xdr:colOff>
      <xdr:row>7</xdr:row>
      <xdr:rowOff>295674</xdr:rowOff>
    </xdr:to>
    <xdr:sp macro="" textlink="">
      <xdr:nvSpPr>
        <xdr:cNvPr id="15" name="14 Rectángulo redondeado">
          <a:hlinkClick xmlns:r="http://schemas.openxmlformats.org/officeDocument/2006/relationships" r:id="rId3"/>
        </xdr:cNvPr>
        <xdr:cNvSpPr/>
      </xdr:nvSpPr>
      <xdr:spPr bwMode="auto">
        <a:xfrm>
          <a:off x="6169014" y="1186001"/>
          <a:ext cx="1126804" cy="22092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0</xdr:col>
      <xdr:colOff>74083</xdr:colOff>
      <xdr:row>0</xdr:row>
      <xdr:rowOff>0</xdr:rowOff>
    </xdr:from>
    <xdr:to>
      <xdr:col>1</xdr:col>
      <xdr:colOff>878415</xdr:colOff>
      <xdr:row>4</xdr:row>
      <xdr:rowOff>127000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9" r="7644" b="30417"/>
        <a:stretch/>
      </xdr:blipFill>
      <xdr:spPr>
        <a:xfrm>
          <a:off x="74083" y="0"/>
          <a:ext cx="1883832" cy="76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814917</xdr:colOff>
      <xdr:row>8</xdr:row>
      <xdr:rowOff>42333</xdr:rowOff>
    </xdr:to>
    <xdr:grpSp>
      <xdr:nvGrpSpPr>
        <xdr:cNvPr id="7" name="6 Grupo"/>
        <xdr:cNvGrpSpPr/>
      </xdr:nvGrpSpPr>
      <xdr:grpSpPr>
        <a:xfrm>
          <a:off x="0" y="0"/>
          <a:ext cx="11387667" cy="1746250"/>
          <a:chOff x="1134340" y="242455"/>
          <a:chExt cx="8788977" cy="2156113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10" name="9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5</xdr:col>
      <xdr:colOff>621241</xdr:colOff>
      <xdr:row>6</xdr:row>
      <xdr:rowOff>81288</xdr:rowOff>
    </xdr:from>
    <xdr:to>
      <xdr:col>9</xdr:col>
      <xdr:colOff>675486</xdr:colOff>
      <xdr:row>7</xdr:row>
      <xdr:rowOff>529167</xdr:rowOff>
    </xdr:to>
    <xdr:sp macro="" textlink="">
      <xdr:nvSpPr>
        <xdr:cNvPr id="11" name="10 CuadroTexto"/>
        <xdr:cNvSpPr txBox="1"/>
      </xdr:nvSpPr>
      <xdr:spPr>
        <a:xfrm>
          <a:off x="8008408" y="1033788"/>
          <a:ext cx="3239828" cy="6066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61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Julio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15 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de 2016</a:t>
          </a:r>
        </a:p>
      </xdr:txBody>
    </xdr:sp>
    <xdr:clientData/>
  </xdr:twoCellAnchor>
  <xdr:twoCellAnchor>
    <xdr:from>
      <xdr:col>3</xdr:col>
      <xdr:colOff>1187719</xdr:colOff>
      <xdr:row>7</xdr:row>
      <xdr:rowOff>137207</xdr:rowOff>
    </xdr:from>
    <xdr:to>
      <xdr:col>5</xdr:col>
      <xdr:colOff>34136</xdr:colOff>
      <xdr:row>7</xdr:row>
      <xdr:rowOff>392341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>
        <a:xfrm>
          <a:off x="6288886" y="1248457"/>
          <a:ext cx="1132417" cy="25513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772583</xdr:colOff>
      <xdr:row>19</xdr:row>
      <xdr:rowOff>52917</xdr:rowOff>
    </xdr:from>
    <xdr:to>
      <xdr:col>9</xdr:col>
      <xdr:colOff>687917</xdr:colOff>
      <xdr:row>22</xdr:row>
      <xdr:rowOff>154357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9408583" y="4455584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1037167</xdr:colOff>
      <xdr:row>5</xdr:row>
      <xdr:rowOff>90917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06" b="23175"/>
        <a:stretch/>
      </xdr:blipFill>
      <xdr:spPr>
        <a:xfrm>
          <a:off x="1" y="0"/>
          <a:ext cx="2127249" cy="8846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10584</xdr:colOff>
      <xdr:row>0</xdr:row>
      <xdr:rowOff>0</xdr:rowOff>
    </xdr:from>
    <xdr:to>
      <xdr:col>9</xdr:col>
      <xdr:colOff>889002</xdr:colOff>
      <xdr:row>8</xdr:row>
      <xdr:rowOff>74084</xdr:rowOff>
    </xdr:to>
    <xdr:grpSp>
      <xdr:nvGrpSpPr>
        <xdr:cNvPr id="7" name="6 Grupo"/>
        <xdr:cNvGrpSpPr/>
      </xdr:nvGrpSpPr>
      <xdr:grpSpPr>
        <a:xfrm>
          <a:off x="10584" y="0"/>
          <a:ext cx="11673418" cy="1767417"/>
          <a:chOff x="1134340" y="242455"/>
          <a:chExt cx="8788977" cy="2156113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9" name="8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1" name="10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 editAs="oneCell">
    <xdr:from>
      <xdr:col>0</xdr:col>
      <xdr:colOff>42336</xdr:colOff>
      <xdr:row>0</xdr:row>
      <xdr:rowOff>95252</xdr:rowOff>
    </xdr:from>
    <xdr:to>
      <xdr:col>1</xdr:col>
      <xdr:colOff>931335</xdr:colOff>
      <xdr:row>4</xdr:row>
      <xdr:rowOff>88399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3" t="26202" r="5699" b="28537"/>
        <a:stretch/>
      </xdr:blipFill>
      <xdr:spPr>
        <a:xfrm>
          <a:off x="42336" y="95252"/>
          <a:ext cx="1989666" cy="776314"/>
        </a:xfrm>
        <a:prstGeom prst="rect">
          <a:avLst/>
        </a:prstGeom>
      </xdr:spPr>
    </xdr:pic>
    <xdr:clientData/>
  </xdr:twoCellAnchor>
  <xdr:twoCellAnchor>
    <xdr:from>
      <xdr:col>6</xdr:col>
      <xdr:colOff>65625</xdr:colOff>
      <xdr:row>5</xdr:row>
      <xdr:rowOff>32801</xdr:rowOff>
    </xdr:from>
    <xdr:to>
      <xdr:col>9</xdr:col>
      <xdr:colOff>785292</xdr:colOff>
      <xdr:row>8</xdr:row>
      <xdr:rowOff>1051</xdr:rowOff>
    </xdr:to>
    <xdr:sp macro="" textlink="">
      <xdr:nvSpPr>
        <xdr:cNvPr id="14" name="13 CuadroTexto"/>
        <xdr:cNvSpPr txBox="1"/>
      </xdr:nvSpPr>
      <xdr:spPr>
        <a:xfrm>
          <a:off x="8341792" y="974718"/>
          <a:ext cx="3238500" cy="719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2000" b="1">
              <a:solidFill>
                <a:srgbClr val="C00000"/>
              </a:solidFill>
              <a:latin typeface="Arial" pitchFamily="34" charset="0"/>
              <a:ea typeface="+mn-ea"/>
              <a:cs typeface="Arial" pitchFamily="34" charset="0"/>
            </a:rPr>
            <a:t>Lista de precios 61</a:t>
          </a:r>
          <a:endParaRPr lang="es-ES" sz="2000">
            <a:solidFill>
              <a:srgbClr val="C00000"/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Fecha de publicación: Julio 15 de 2016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  <a:p>
          <a:pPr algn="r"/>
          <a:endParaRPr lang="es-ES" sz="1100"/>
        </a:p>
      </xdr:txBody>
    </xdr:sp>
    <xdr:clientData/>
  </xdr:twoCellAnchor>
  <xdr:twoCellAnchor>
    <xdr:from>
      <xdr:col>4</xdr:col>
      <xdr:colOff>4945</xdr:colOff>
      <xdr:row>6</xdr:row>
      <xdr:rowOff>124340</xdr:rowOff>
    </xdr:from>
    <xdr:to>
      <xdr:col>5</xdr:col>
      <xdr:colOff>68059</xdr:colOff>
      <xdr:row>7</xdr:row>
      <xdr:rowOff>221624</xdr:rowOff>
    </xdr:to>
    <xdr:sp macro="" textlink="">
      <xdr:nvSpPr>
        <xdr:cNvPr id="13" name="12 Rectángulo redondeado">
          <a:hlinkClick xmlns:r="http://schemas.openxmlformats.org/officeDocument/2006/relationships" r:id="rId3"/>
        </xdr:cNvPr>
        <xdr:cNvSpPr/>
      </xdr:nvSpPr>
      <xdr:spPr>
        <a:xfrm>
          <a:off x="6587778" y="1225007"/>
          <a:ext cx="1132031" cy="25603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857250</xdr:colOff>
      <xdr:row>74</xdr:row>
      <xdr:rowOff>42333</xdr:rowOff>
    </xdr:from>
    <xdr:to>
      <xdr:col>9</xdr:col>
      <xdr:colOff>814917</xdr:colOff>
      <xdr:row>77</xdr:row>
      <xdr:rowOff>143773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5401" r="41165"/>
        <a:stretch>
          <a:fillRect/>
        </a:stretch>
      </xdr:blipFill>
      <xdr:spPr>
        <a:xfrm>
          <a:off x="9757833" y="11895666"/>
          <a:ext cx="1852084" cy="5776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21166</xdr:colOff>
      <xdr:row>8</xdr:row>
      <xdr:rowOff>52916</xdr:rowOff>
    </xdr:to>
    <xdr:grpSp>
      <xdr:nvGrpSpPr>
        <xdr:cNvPr id="7" name="6 Grupo"/>
        <xdr:cNvGrpSpPr/>
      </xdr:nvGrpSpPr>
      <xdr:grpSpPr>
        <a:xfrm>
          <a:off x="0" y="0"/>
          <a:ext cx="11662833" cy="1725083"/>
          <a:chOff x="1134340" y="242455"/>
          <a:chExt cx="8788977" cy="1974418"/>
        </a:xfrm>
      </xdr:grpSpPr>
      <xdr:pic>
        <xdr:nvPicPr>
          <xdr:cNvPr id="9" name="8 Imagen" descr="Curvas logo carta-02.jpg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rcRect t="8427"/>
          <a:stretch/>
        </xdr:blipFill>
        <xdr:spPr>
          <a:xfrm>
            <a:off x="1134340" y="242455"/>
            <a:ext cx="8788977" cy="1974418"/>
          </a:xfrm>
          <a:prstGeom prst="rect">
            <a:avLst/>
          </a:prstGeom>
        </xdr:spPr>
      </xdr:pic>
      <xdr:sp macro="" textlink="">
        <xdr:nvSpPr>
          <xdr:cNvPr id="12" name="11 Rectángulo"/>
          <xdr:cNvSpPr/>
        </xdr:nvSpPr>
        <xdr:spPr>
          <a:xfrm>
            <a:off x="1378162" y="242455"/>
            <a:ext cx="3353118" cy="46029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310161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4</xdr:col>
      <xdr:colOff>913344</xdr:colOff>
      <xdr:row>6</xdr:row>
      <xdr:rowOff>12723</xdr:rowOff>
    </xdr:from>
    <xdr:to>
      <xdr:col>9</xdr:col>
      <xdr:colOff>667811</xdr:colOff>
      <xdr:row>7</xdr:row>
      <xdr:rowOff>422298</xdr:rowOff>
    </xdr:to>
    <xdr:sp macro="" textlink="">
      <xdr:nvSpPr>
        <xdr:cNvPr id="10" name="9 CuadroTexto"/>
        <xdr:cNvSpPr txBox="1"/>
      </xdr:nvSpPr>
      <xdr:spPr>
        <a:xfrm>
          <a:off x="7443261" y="965223"/>
          <a:ext cx="4019550" cy="568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61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Julio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15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 2016</a:t>
          </a:r>
        </a:p>
      </xdr:txBody>
    </xdr:sp>
    <xdr:clientData/>
  </xdr:twoCellAnchor>
  <xdr:twoCellAnchor>
    <xdr:from>
      <xdr:col>3</xdr:col>
      <xdr:colOff>1304925</xdr:colOff>
      <xdr:row>7</xdr:row>
      <xdr:rowOff>73027</xdr:rowOff>
    </xdr:from>
    <xdr:to>
      <xdr:col>5</xdr:col>
      <xdr:colOff>15875</xdr:colOff>
      <xdr:row>7</xdr:row>
      <xdr:rowOff>337610</xdr:rowOff>
    </xdr:to>
    <xdr:sp macro="" textlink="">
      <xdr:nvSpPr>
        <xdr:cNvPr id="11" name="10 Rectángulo redondeado">
          <a:hlinkClick xmlns:r="http://schemas.openxmlformats.org/officeDocument/2006/relationships" r:id="rId2"/>
        </xdr:cNvPr>
        <xdr:cNvSpPr/>
      </xdr:nvSpPr>
      <xdr:spPr>
        <a:xfrm>
          <a:off x="6511925" y="1184277"/>
          <a:ext cx="1134533" cy="26458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846666</xdr:colOff>
      <xdr:row>22</xdr:row>
      <xdr:rowOff>63500</xdr:rowOff>
    </xdr:from>
    <xdr:to>
      <xdr:col>9</xdr:col>
      <xdr:colOff>814917</xdr:colOff>
      <xdr:row>26</xdr:row>
      <xdr:rowOff>6190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9757833" y="3799417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0</xdr:row>
      <xdr:rowOff>0</xdr:rowOff>
    </xdr:from>
    <xdr:to>
      <xdr:col>1</xdr:col>
      <xdr:colOff>889001</xdr:colOff>
      <xdr:row>5</xdr:row>
      <xdr:rowOff>36175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8" r="5231" b="27200"/>
        <a:stretch/>
      </xdr:blipFill>
      <xdr:spPr>
        <a:xfrm>
          <a:off x="31751" y="0"/>
          <a:ext cx="1968500" cy="829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"/>
  <sheetViews>
    <sheetView showGridLines="0" showRowColHeaders="0" showWhiteSpace="0" zoomScale="80" zoomScaleNormal="80" workbookViewId="0">
      <selection activeCell="O31" sqref="O31"/>
    </sheetView>
  </sheetViews>
  <sheetFormatPr baseColWidth="10" defaultColWidth="11.42578125" defaultRowHeight="12.75"/>
  <cols>
    <col min="1" max="16384" width="11.42578125" style="44"/>
  </cols>
  <sheetData/>
  <sheetProtection password="DBF2" sheet="1" objects="1" scenarios="1" selectLockedCells="1"/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K32"/>
  <sheetViews>
    <sheetView showGridLines="0" showRowColHeaders="0" zoomScaleNormal="100" workbookViewId="0">
      <pane ySplit="12" topLeftCell="A13" activePane="bottomLeft" state="frozen"/>
      <selection activeCell="A31" sqref="A31"/>
      <selection pane="bottomLeft" activeCell="C11" sqref="C11"/>
    </sheetView>
  </sheetViews>
  <sheetFormatPr baseColWidth="10" defaultColWidth="12.28515625" defaultRowHeight="12.75"/>
  <cols>
    <col min="1" max="1" width="14" style="36" customWidth="1"/>
    <col min="2" max="2" width="48.42578125" style="36" customWidth="1"/>
    <col min="3" max="3" width="16.42578125" style="36" customWidth="1"/>
    <col min="4" max="4" width="18.28515625" style="36" bestFit="1" customWidth="1"/>
    <col min="5" max="5" width="16.140625" style="36" customWidth="1"/>
    <col min="6" max="6" width="9.28515625" style="36" customWidth="1"/>
    <col min="7" max="7" width="9.7109375" style="36" bestFit="1" customWidth="1"/>
    <col min="8" max="8" width="13.28515625" style="36" customWidth="1"/>
    <col min="9" max="9" width="14.42578125" style="36" customWidth="1"/>
    <col min="10" max="10" width="11.7109375" style="36" customWidth="1"/>
    <col min="11" max="16384" width="12.28515625" style="36"/>
  </cols>
  <sheetData>
    <row r="1" spans="1:11">
      <c r="A1" s="1"/>
      <c r="B1" s="2"/>
      <c r="C1" s="2"/>
      <c r="D1" s="2"/>
      <c r="E1" s="2"/>
      <c r="F1" s="2"/>
      <c r="G1" s="2"/>
      <c r="H1" s="2"/>
      <c r="I1" s="45"/>
      <c r="J1" s="3"/>
    </row>
    <row r="2" spans="1:11">
      <c r="A2" s="5"/>
      <c r="B2" s="6"/>
      <c r="C2" s="6"/>
      <c r="D2" s="6"/>
      <c r="E2" s="6"/>
      <c r="F2" s="6"/>
      <c r="G2" s="6"/>
      <c r="H2" s="6"/>
      <c r="I2" s="47"/>
      <c r="J2" s="7"/>
    </row>
    <row r="3" spans="1:11">
      <c r="A3" s="5"/>
      <c r="B3" s="6"/>
      <c r="C3" s="6"/>
      <c r="D3" s="6"/>
      <c r="E3" s="6"/>
      <c r="F3" s="6"/>
      <c r="G3" s="6"/>
      <c r="H3" s="6"/>
      <c r="I3" s="49"/>
      <c r="J3" s="7"/>
      <c r="K3" s="143">
        <v>56</v>
      </c>
    </row>
    <row r="4" spans="1:11">
      <c r="A4" s="5"/>
      <c r="B4" s="6"/>
      <c r="C4" s="6"/>
      <c r="D4" s="6"/>
      <c r="E4" s="6"/>
      <c r="F4" s="6"/>
      <c r="G4" s="6"/>
      <c r="H4" s="6"/>
      <c r="I4" s="47"/>
      <c r="J4" s="7"/>
    </row>
    <row r="5" spans="1:11">
      <c r="A5" s="5"/>
      <c r="B5" s="6"/>
      <c r="C5" s="250"/>
      <c r="D5" s="250"/>
      <c r="E5" s="250"/>
      <c r="F5" s="250"/>
      <c r="G5" s="250"/>
      <c r="H5" s="250"/>
      <c r="I5" s="47"/>
      <c r="J5" s="7"/>
    </row>
    <row r="6" spans="1:11">
      <c r="A6" s="5"/>
      <c r="B6" s="6"/>
      <c r="C6" s="250"/>
      <c r="D6" s="250"/>
      <c r="E6" s="250"/>
      <c r="F6" s="250"/>
      <c r="G6" s="250"/>
      <c r="H6" s="250"/>
      <c r="I6" s="47"/>
      <c r="J6" s="7"/>
    </row>
    <row r="7" spans="1:11">
      <c r="A7" s="5"/>
      <c r="B7" s="37"/>
      <c r="C7" s="38"/>
      <c r="D7" s="39"/>
      <c r="E7" s="39"/>
      <c r="F7" s="39"/>
      <c r="G7" s="39"/>
      <c r="H7" s="39"/>
      <c r="I7" s="47"/>
      <c r="J7" s="7"/>
    </row>
    <row r="8" spans="1:11" ht="44.25" customHeight="1">
      <c r="A8" s="5"/>
      <c r="B8" s="6"/>
      <c r="C8" s="6"/>
      <c r="D8" s="6"/>
      <c r="E8" s="6"/>
      <c r="F8" s="6"/>
      <c r="G8" s="6"/>
      <c r="H8" s="6"/>
      <c r="I8" s="6"/>
      <c r="J8" s="7"/>
    </row>
    <row r="9" spans="1:11" ht="12.75" customHeight="1">
      <c r="A9" s="272" t="s">
        <v>212</v>
      </c>
      <c r="B9" s="276"/>
      <c r="C9" s="150" t="s">
        <v>246</v>
      </c>
      <c r="D9" s="88">
        <f>(1-(1-C11)*(1-D11)*(1-F11)*(1-G11))</f>
        <v>0</v>
      </c>
      <c r="E9" s="148"/>
      <c r="F9" s="148"/>
      <c r="G9" s="149"/>
      <c r="H9" s="304" t="s">
        <v>3</v>
      </c>
      <c r="I9" s="304" t="s">
        <v>191</v>
      </c>
      <c r="J9" s="304" t="s">
        <v>4</v>
      </c>
    </row>
    <row r="10" spans="1:11" ht="12.75" customHeight="1">
      <c r="A10" s="273"/>
      <c r="B10" s="277"/>
      <c r="C10" s="150" t="s">
        <v>190</v>
      </c>
      <c r="D10" s="150" t="s">
        <v>210</v>
      </c>
      <c r="E10" s="150" t="s">
        <v>0</v>
      </c>
      <c r="F10" s="150" t="s">
        <v>1</v>
      </c>
      <c r="G10" s="151" t="s">
        <v>2</v>
      </c>
      <c r="H10" s="305"/>
      <c r="I10" s="305"/>
      <c r="J10" s="305"/>
    </row>
    <row r="11" spans="1:11" ht="12.75" customHeight="1">
      <c r="A11" s="278"/>
      <c r="B11" s="279"/>
      <c r="C11" s="57">
        <v>0</v>
      </c>
      <c r="D11" s="57">
        <v>0</v>
      </c>
      <c r="E11" s="57">
        <v>0</v>
      </c>
      <c r="F11" s="57">
        <v>0</v>
      </c>
      <c r="G11" s="57">
        <v>0</v>
      </c>
      <c r="H11" s="305"/>
      <c r="I11" s="305"/>
      <c r="J11" s="305"/>
    </row>
    <row r="12" spans="1:11" ht="12.75" customHeight="1">
      <c r="A12" s="153" t="s">
        <v>5</v>
      </c>
      <c r="B12" s="154" t="s">
        <v>195</v>
      </c>
      <c r="C12" s="152" t="s">
        <v>194</v>
      </c>
      <c r="D12" s="152" t="s">
        <v>193</v>
      </c>
      <c r="E12" s="152" t="s">
        <v>6</v>
      </c>
      <c r="F12" s="244" t="s">
        <v>192</v>
      </c>
      <c r="G12" s="244"/>
      <c r="H12" s="57">
        <v>0</v>
      </c>
      <c r="I12" s="305"/>
      <c r="J12" s="305"/>
    </row>
    <row r="13" spans="1:11">
      <c r="A13" s="274" t="s">
        <v>217</v>
      </c>
      <c r="B13" s="303"/>
      <c r="C13" s="303"/>
      <c r="D13" s="303"/>
      <c r="E13" s="303"/>
      <c r="F13" s="303"/>
      <c r="G13" s="303"/>
      <c r="H13" s="303"/>
      <c r="I13" s="303"/>
      <c r="J13" s="303"/>
    </row>
    <row r="14" spans="1:11">
      <c r="A14" s="89" t="s">
        <v>147</v>
      </c>
      <c r="B14" s="89" t="s">
        <v>213</v>
      </c>
      <c r="C14" s="105">
        <v>5351</v>
      </c>
      <c r="D14" s="91">
        <f t="shared" ref="D14:D20" si="0">C14*(1-$D$11)*(1-$C$11)</f>
        <v>5351</v>
      </c>
      <c r="E14" s="91">
        <f t="shared" ref="E14:E20" si="1">+D14*$E$11</f>
        <v>0</v>
      </c>
      <c r="F14" s="301">
        <f t="shared" ref="F14:F20" si="2">(D14*(1-$F$11))*(1-$G$11)+E14</f>
        <v>5351</v>
      </c>
      <c r="G14" s="301"/>
      <c r="H14" s="91">
        <f t="shared" ref="H14:H20" si="3">IF($H$12=0,F14,(F14/(1-$H$12)))</f>
        <v>5351</v>
      </c>
      <c r="I14" s="84"/>
      <c r="J14" s="100">
        <f t="shared" ref="J14:J20" si="4">IF(I14=0,0,((I14-H14)/(H14))*1)</f>
        <v>0</v>
      </c>
    </row>
    <row r="15" spans="1:11">
      <c r="A15" s="173" t="s">
        <v>355</v>
      </c>
      <c r="B15" s="89" t="s">
        <v>301</v>
      </c>
      <c r="C15" s="105">
        <v>6287</v>
      </c>
      <c r="D15" s="91">
        <f>C15*(1-$D$11)*(1-$C$11)</f>
        <v>6287</v>
      </c>
      <c r="E15" s="91">
        <f>+D15*$E$11</f>
        <v>0</v>
      </c>
      <c r="F15" s="301">
        <f>(D15*(1-$F$11))*(1-$G$11)+E15</f>
        <v>6287</v>
      </c>
      <c r="G15" s="301"/>
      <c r="H15" s="91">
        <f>IF($H$12=0,F15,(F15/(1-$H$12)))</f>
        <v>6287</v>
      </c>
      <c r="I15" s="84"/>
      <c r="J15" s="100">
        <f>IF(I15=0,0,((I15-H15)/(H15))*1)</f>
        <v>0</v>
      </c>
    </row>
    <row r="16" spans="1:11">
      <c r="A16" s="92" t="s">
        <v>149</v>
      </c>
      <c r="B16" s="92" t="s">
        <v>302</v>
      </c>
      <c r="C16" s="145">
        <v>8232</v>
      </c>
      <c r="D16" s="94">
        <f>C16*(1-$D$11)*(1-$C$11)</f>
        <v>8232</v>
      </c>
      <c r="E16" s="94">
        <f>+D16*$E$11</f>
        <v>0</v>
      </c>
      <c r="F16" s="300">
        <f>(D16*(1-$F$11))*(1-$G$11)+E16</f>
        <v>8232</v>
      </c>
      <c r="G16" s="300"/>
      <c r="H16" s="94">
        <f>IF($H$12=0,F16,(F16/(1-$H$12)))</f>
        <v>8232</v>
      </c>
      <c r="I16" s="83"/>
      <c r="J16" s="101">
        <f>IF(I16=0,0,((I16-H16)/(H16))*1)</f>
        <v>0</v>
      </c>
    </row>
    <row r="17" spans="1:10">
      <c r="A17" s="92" t="s">
        <v>148</v>
      </c>
      <c r="B17" s="92" t="s">
        <v>214</v>
      </c>
      <c r="C17" s="105">
        <v>6421</v>
      </c>
      <c r="D17" s="94">
        <f t="shared" si="0"/>
        <v>6421</v>
      </c>
      <c r="E17" s="94">
        <f>+D17*$E$11</f>
        <v>0</v>
      </c>
      <c r="F17" s="300">
        <f t="shared" si="2"/>
        <v>6421</v>
      </c>
      <c r="G17" s="300"/>
      <c r="H17" s="94">
        <f t="shared" si="3"/>
        <v>6421</v>
      </c>
      <c r="I17" s="83"/>
      <c r="J17" s="101">
        <f t="shared" si="4"/>
        <v>0</v>
      </c>
    </row>
    <row r="18" spans="1:10">
      <c r="A18" s="92" t="s">
        <v>150</v>
      </c>
      <c r="B18" s="92" t="s">
        <v>215</v>
      </c>
      <c r="C18" s="145">
        <v>9933</v>
      </c>
      <c r="D18" s="94">
        <f t="shared" si="0"/>
        <v>9933</v>
      </c>
      <c r="E18" s="94">
        <f t="shared" si="1"/>
        <v>0</v>
      </c>
      <c r="F18" s="300">
        <f t="shared" si="2"/>
        <v>9933</v>
      </c>
      <c r="G18" s="300"/>
      <c r="H18" s="94">
        <f t="shared" si="3"/>
        <v>9933</v>
      </c>
      <c r="I18" s="83"/>
      <c r="J18" s="101">
        <f t="shared" si="4"/>
        <v>0</v>
      </c>
    </row>
    <row r="19" spans="1:10">
      <c r="A19" s="92" t="s">
        <v>151</v>
      </c>
      <c r="B19" s="92" t="s">
        <v>216</v>
      </c>
      <c r="C19" s="105">
        <v>12767</v>
      </c>
      <c r="D19" s="94">
        <f t="shared" si="0"/>
        <v>12767</v>
      </c>
      <c r="E19" s="94">
        <f t="shared" si="1"/>
        <v>0</v>
      </c>
      <c r="F19" s="300">
        <f t="shared" si="2"/>
        <v>12767</v>
      </c>
      <c r="G19" s="300"/>
      <c r="H19" s="94">
        <f t="shared" si="3"/>
        <v>12767</v>
      </c>
      <c r="I19" s="83"/>
      <c r="J19" s="101">
        <f t="shared" si="4"/>
        <v>0</v>
      </c>
    </row>
    <row r="20" spans="1:10">
      <c r="A20" s="95" t="s">
        <v>152</v>
      </c>
      <c r="B20" s="96" t="s">
        <v>303</v>
      </c>
      <c r="C20" s="105">
        <v>15785</v>
      </c>
      <c r="D20" s="97">
        <f t="shared" si="0"/>
        <v>15785</v>
      </c>
      <c r="E20" s="97">
        <f t="shared" si="1"/>
        <v>0</v>
      </c>
      <c r="F20" s="302">
        <f t="shared" si="2"/>
        <v>15785</v>
      </c>
      <c r="G20" s="302"/>
      <c r="H20" s="97">
        <f t="shared" si="3"/>
        <v>15785</v>
      </c>
      <c r="I20" s="85"/>
      <c r="J20" s="102">
        <f t="shared" si="4"/>
        <v>0</v>
      </c>
    </row>
    <row r="21" spans="1:10">
      <c r="A21" s="274" t="s">
        <v>217</v>
      </c>
      <c r="B21" s="303"/>
      <c r="C21" s="303"/>
      <c r="D21" s="303"/>
      <c r="E21" s="303"/>
      <c r="F21" s="303"/>
      <c r="G21" s="303"/>
      <c r="H21" s="303"/>
      <c r="I21" s="303"/>
      <c r="J21" s="303"/>
    </row>
    <row r="22" spans="1:10">
      <c r="A22" s="92" t="s">
        <v>404</v>
      </c>
      <c r="B22" s="92" t="s">
        <v>304</v>
      </c>
      <c r="C22" s="105">
        <v>17852</v>
      </c>
      <c r="D22" s="94">
        <f>C22*(1-$D$11)*(1-$C$11)</f>
        <v>17852</v>
      </c>
      <c r="E22" s="94">
        <f>+D22*$E$11</f>
        <v>0</v>
      </c>
      <c r="F22" s="300">
        <f>(D22*(1-$F$11))*(1-$G$11)+E22</f>
        <v>17852</v>
      </c>
      <c r="G22" s="300"/>
      <c r="H22" s="94">
        <f>IF($H$12=0,F22,(F22/(1-$H$12)))</f>
        <v>17852</v>
      </c>
      <c r="I22" s="83"/>
      <c r="J22" s="101">
        <f>IF(I22=0,0,((I22-H22)/(H22))*1)</f>
        <v>0</v>
      </c>
    </row>
    <row r="23" spans="1:10">
      <c r="A23" s="98" t="s">
        <v>153</v>
      </c>
      <c r="B23" s="89" t="s">
        <v>409</v>
      </c>
      <c r="C23" s="105">
        <v>8688</v>
      </c>
      <c r="D23" s="91">
        <f>C23*(1-$D$11)*(1-$C$11)</f>
        <v>8688</v>
      </c>
      <c r="E23" s="91">
        <f>+D23*$E$11</f>
        <v>0</v>
      </c>
      <c r="F23" s="301">
        <f>(D23*(1-$F$11))*(1-$G$11)+E23</f>
        <v>8688</v>
      </c>
      <c r="G23" s="301"/>
      <c r="H23" s="91">
        <f>IF($H$12=0,F23,(F23/(1-$H$12)))</f>
        <v>8688</v>
      </c>
      <c r="I23" s="84"/>
      <c r="J23" s="100">
        <f>IF(I23=0,0,((I23-H23)/(H23))*1)</f>
        <v>0</v>
      </c>
    </row>
    <row r="24" spans="1:10">
      <c r="A24" s="99" t="s">
        <v>154</v>
      </c>
      <c r="B24" s="92" t="s">
        <v>155</v>
      </c>
      <c r="C24" s="105">
        <v>13704</v>
      </c>
      <c r="D24" s="94">
        <f>C24*(1-$D$11)*(1-$C$11)</f>
        <v>13704</v>
      </c>
      <c r="E24" s="94">
        <f>+D24*$E$11</f>
        <v>0</v>
      </c>
      <c r="F24" s="300">
        <f>(D24*(1-$F$11))*(1-$G$11)+E24</f>
        <v>13704</v>
      </c>
      <c r="G24" s="300"/>
      <c r="H24" s="94">
        <f>IF($H$12=0,F24,(F24/(1-$H$12)))</f>
        <v>13704</v>
      </c>
      <c r="I24" s="83"/>
      <c r="J24" s="101">
        <f>IF(I24=0,0,((I24-H24)/(H24))*1)</f>
        <v>0</v>
      </c>
    </row>
    <row r="25" spans="1:10">
      <c r="A25" s="99" t="s">
        <v>156</v>
      </c>
      <c r="B25" s="92" t="s">
        <v>157</v>
      </c>
      <c r="C25" s="105">
        <v>17461</v>
      </c>
      <c r="D25" s="94">
        <f>C25*(1-$D$11)*(1-$C$11)</f>
        <v>17461</v>
      </c>
      <c r="E25" s="94">
        <f>+D25*$E$11</f>
        <v>0</v>
      </c>
      <c r="F25" s="300">
        <f>(D25*(1-$F$11))*(1-$G$11)+E25</f>
        <v>17461</v>
      </c>
      <c r="G25" s="300"/>
      <c r="H25" s="94">
        <f>IF($H$12=0,F25,(F25/(1-$H$12)))</f>
        <v>17461</v>
      </c>
      <c r="I25" s="83"/>
      <c r="J25" s="101">
        <f>IF(I25=0,0,((I25-H25)/(H25))*1)</f>
        <v>0</v>
      </c>
    </row>
    <row r="26" spans="1:10">
      <c r="A26" s="186"/>
      <c r="B26" s="186"/>
      <c r="C26" s="186"/>
      <c r="D26" s="186"/>
      <c r="E26" s="186"/>
      <c r="F26" s="186"/>
      <c r="G26" s="186"/>
      <c r="H26" s="186"/>
      <c r="I26" s="186"/>
      <c r="J26" s="186"/>
    </row>
    <row r="27" spans="1:10">
      <c r="A27" s="186"/>
      <c r="B27" s="186"/>
      <c r="C27" s="186"/>
      <c r="D27" s="186"/>
      <c r="E27" s="186"/>
      <c r="F27" s="186"/>
      <c r="G27" s="186"/>
      <c r="H27" s="186"/>
      <c r="I27" s="186"/>
      <c r="J27" s="186"/>
    </row>
    <row r="28" spans="1:10">
      <c r="A28" s="186"/>
      <c r="B28" s="186"/>
      <c r="C28" s="186"/>
      <c r="D28" s="186"/>
      <c r="E28" s="186"/>
      <c r="F28" s="186"/>
      <c r="G28" s="186"/>
      <c r="H28" s="186"/>
      <c r="I28" s="186"/>
      <c r="J28" s="186"/>
    </row>
    <row r="29" spans="1:10">
      <c r="A29" s="186"/>
      <c r="B29" s="186"/>
      <c r="C29" s="186"/>
      <c r="D29" s="186"/>
      <c r="E29" s="186"/>
      <c r="F29" s="186"/>
      <c r="G29" s="186"/>
      <c r="H29" s="186"/>
      <c r="I29" s="186"/>
      <c r="J29" s="186"/>
    </row>
    <row r="32" spans="1:10">
      <c r="D32" s="56"/>
    </row>
  </sheetData>
  <sheetProtection password="DBF2" sheet="1" objects="1" scenarios="1" selectLockedCells="1"/>
  <mergeCells count="19">
    <mergeCell ref="C5:H6"/>
    <mergeCell ref="F23:G23"/>
    <mergeCell ref="F24:G24"/>
    <mergeCell ref="A13:J13"/>
    <mergeCell ref="A9:B11"/>
    <mergeCell ref="H9:H11"/>
    <mergeCell ref="F19:G19"/>
    <mergeCell ref="J9:J12"/>
    <mergeCell ref="A21:J21"/>
    <mergeCell ref="F15:G15"/>
    <mergeCell ref="I9:I12"/>
    <mergeCell ref="F12:G12"/>
    <mergeCell ref="F25:G25"/>
    <mergeCell ref="F14:G14"/>
    <mergeCell ref="F17:G17"/>
    <mergeCell ref="F16:G16"/>
    <mergeCell ref="F20:G20"/>
    <mergeCell ref="F18:G18"/>
    <mergeCell ref="F22:G22"/>
  </mergeCells>
  <phoneticPr fontId="3" type="noConversion"/>
  <pageMargins left="0.74803149606299213" right="0.74803149606299213" top="0.98425196850393704" bottom="0.98425196850393704" header="0.51181102362204722" footer="0.51181102362204722"/>
  <pageSetup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J45"/>
  <sheetViews>
    <sheetView showGridLines="0" showRowColHeaders="0" zoomScale="90" zoomScaleNormal="90" workbookViewId="0">
      <pane ySplit="12" topLeftCell="A13" activePane="bottomLeft" state="frozen"/>
      <selection pane="bottomLeft" activeCell="I26" sqref="I26"/>
    </sheetView>
  </sheetViews>
  <sheetFormatPr baseColWidth="10" defaultColWidth="12.28515625" defaultRowHeight="12.75"/>
  <cols>
    <col min="1" max="1" width="24.42578125" style="40" customWidth="1"/>
    <col min="2" max="2" width="50" style="40" customWidth="1"/>
    <col min="3" max="3" width="16.42578125" style="40" customWidth="1"/>
    <col min="4" max="4" width="17.7109375" style="40" bestFit="1" customWidth="1"/>
    <col min="5" max="5" width="16.42578125" style="40" customWidth="1"/>
    <col min="6" max="6" width="9.140625" style="40" customWidth="1"/>
    <col min="7" max="7" width="9.7109375" style="40" bestFit="1" customWidth="1"/>
    <col min="8" max="8" width="15.42578125" style="40" customWidth="1"/>
    <col min="9" max="9" width="12.7109375" style="40" customWidth="1"/>
    <col min="10" max="10" width="12.85546875" style="40" customWidth="1"/>
    <col min="11" max="16384" width="12.28515625" style="40"/>
  </cols>
  <sheetData>
    <row r="1" spans="1:10">
      <c r="A1" s="1"/>
      <c r="B1" s="2"/>
      <c r="C1" s="2"/>
      <c r="D1" s="2"/>
      <c r="E1" s="2"/>
      <c r="F1" s="2"/>
      <c r="G1" s="2"/>
      <c r="H1" s="2"/>
      <c r="I1" s="45"/>
      <c r="J1" s="176"/>
    </row>
    <row r="2" spans="1:10">
      <c r="A2" s="5"/>
      <c r="B2" s="6"/>
      <c r="C2" s="6"/>
      <c r="D2" s="6"/>
      <c r="E2" s="6"/>
      <c r="F2" s="6"/>
      <c r="G2" s="6"/>
      <c r="H2" s="6"/>
      <c r="I2" s="47"/>
      <c r="J2" s="177"/>
    </row>
    <row r="3" spans="1:10">
      <c r="A3" s="5"/>
      <c r="B3" s="6"/>
      <c r="C3" s="6"/>
      <c r="D3" s="6"/>
      <c r="E3" s="6"/>
      <c r="F3" s="6"/>
      <c r="G3" s="6"/>
      <c r="H3" s="6"/>
      <c r="I3" s="49"/>
      <c r="J3" s="177"/>
    </row>
    <row r="4" spans="1:10">
      <c r="A4" s="5"/>
      <c r="B4" s="6"/>
      <c r="C4" s="6"/>
      <c r="D4" s="6"/>
      <c r="E4" s="6"/>
      <c r="F4" s="6"/>
      <c r="G4" s="6"/>
      <c r="H4" s="6"/>
      <c r="I4" s="47"/>
      <c r="J4" s="177"/>
    </row>
    <row r="5" spans="1:10">
      <c r="A5" s="5"/>
      <c r="B5" s="6"/>
      <c r="C5" s="250"/>
      <c r="D5" s="250"/>
      <c r="E5" s="250"/>
      <c r="F5" s="250"/>
      <c r="G5" s="250"/>
      <c r="H5" s="250"/>
      <c r="I5" s="47"/>
      <c r="J5" s="177"/>
    </row>
    <row r="6" spans="1:10">
      <c r="A6" s="5"/>
      <c r="B6" s="6"/>
      <c r="C6" s="250"/>
      <c r="D6" s="250"/>
      <c r="E6" s="250"/>
      <c r="F6" s="250"/>
      <c r="G6" s="250"/>
      <c r="H6" s="250"/>
      <c r="I6" s="47"/>
      <c r="J6" s="177"/>
    </row>
    <row r="7" spans="1:10">
      <c r="A7" s="5"/>
      <c r="B7" s="41"/>
      <c r="C7" s="42"/>
      <c r="D7" s="43"/>
      <c r="E7" s="43"/>
      <c r="F7" s="43"/>
      <c r="G7" s="43"/>
      <c r="H7" s="43"/>
      <c r="I7" s="47"/>
      <c r="J7" s="177"/>
    </row>
    <row r="8" spans="1:10" ht="44.25" customHeight="1">
      <c r="A8" s="5"/>
      <c r="B8" s="6"/>
      <c r="C8" s="6"/>
      <c r="D8" s="6"/>
      <c r="E8" s="6"/>
      <c r="F8" s="6"/>
      <c r="G8" s="6"/>
      <c r="H8" s="6"/>
      <c r="I8" s="47"/>
      <c r="J8" s="177"/>
    </row>
    <row r="9" spans="1:10" ht="12.75" customHeight="1">
      <c r="A9" s="311" t="s">
        <v>275</v>
      </c>
      <c r="B9" s="312"/>
      <c r="C9" s="150" t="s">
        <v>246</v>
      </c>
      <c r="D9" s="88">
        <f>(1-(1-C11)*(1-D11)*(1-F11)*(1-G11))</f>
        <v>0</v>
      </c>
      <c r="E9" s="148"/>
      <c r="F9" s="148"/>
      <c r="G9" s="149"/>
      <c r="H9" s="307" t="s">
        <v>3</v>
      </c>
      <c r="I9" s="307" t="s">
        <v>191</v>
      </c>
      <c r="J9" s="307" t="s">
        <v>4</v>
      </c>
    </row>
    <row r="10" spans="1:10" ht="12.75" customHeight="1">
      <c r="A10" s="313"/>
      <c r="B10" s="314"/>
      <c r="C10" s="150" t="s">
        <v>190</v>
      </c>
      <c r="D10" s="150" t="s">
        <v>210</v>
      </c>
      <c r="E10" s="150" t="s">
        <v>0</v>
      </c>
      <c r="F10" s="150" t="s">
        <v>1</v>
      </c>
      <c r="G10" s="151" t="s">
        <v>2</v>
      </c>
      <c r="H10" s="308"/>
      <c r="I10" s="308"/>
      <c r="J10" s="308"/>
    </row>
    <row r="11" spans="1:10" ht="12.75" customHeight="1">
      <c r="A11" s="315"/>
      <c r="B11" s="316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308"/>
      <c r="I11" s="308"/>
      <c r="J11" s="308"/>
    </row>
    <row r="12" spans="1:10" ht="12.75" customHeight="1">
      <c r="A12" s="153" t="s">
        <v>5</v>
      </c>
      <c r="B12" s="154" t="s">
        <v>195</v>
      </c>
      <c r="C12" s="152" t="s">
        <v>194</v>
      </c>
      <c r="D12" s="152" t="s">
        <v>193</v>
      </c>
      <c r="E12" s="152" t="s">
        <v>6</v>
      </c>
      <c r="F12" s="244" t="s">
        <v>192</v>
      </c>
      <c r="G12" s="244"/>
      <c r="H12" s="67">
        <v>0</v>
      </c>
      <c r="I12" s="308"/>
      <c r="J12" s="308"/>
    </row>
    <row r="13" spans="1:10">
      <c r="A13" s="274" t="s">
        <v>218</v>
      </c>
      <c r="B13" s="309"/>
      <c r="C13" s="309"/>
      <c r="D13" s="309"/>
      <c r="E13" s="309"/>
      <c r="F13" s="309"/>
      <c r="G13" s="309"/>
      <c r="H13" s="309"/>
      <c r="I13" s="309"/>
      <c r="J13" s="309"/>
    </row>
    <row r="14" spans="1:10">
      <c r="A14" s="124" t="s">
        <v>158</v>
      </c>
      <c r="B14" s="134" t="s">
        <v>219</v>
      </c>
      <c r="C14" s="105">
        <v>31675</v>
      </c>
      <c r="D14" s="135">
        <f t="shared" ref="D14:D40" si="0">C14*(1-$D$11)*(1-$C$11)</f>
        <v>31675</v>
      </c>
      <c r="E14" s="135">
        <f t="shared" ref="E14:E40" si="1">+D14*$E$11</f>
        <v>0</v>
      </c>
      <c r="F14" s="310">
        <f t="shared" ref="F14:F40" si="2">(D14*(1-$F$11))*(1-$G$11)+E14</f>
        <v>31675</v>
      </c>
      <c r="G14" s="310"/>
      <c r="H14" s="135">
        <f t="shared" ref="H14:H40" si="3">IF($H$12=0,F14,(F14/(1-$H$12)))</f>
        <v>31675</v>
      </c>
      <c r="I14" s="87"/>
      <c r="J14" s="100">
        <f t="shared" ref="J14:J40" si="4">IF(I14=0,0,((I14-H14)/(H14))*1)</f>
        <v>0</v>
      </c>
    </row>
    <row r="15" spans="1:10">
      <c r="A15" s="128" t="s">
        <v>159</v>
      </c>
      <c r="B15" s="92" t="s">
        <v>220</v>
      </c>
      <c r="C15" s="105">
        <v>31686</v>
      </c>
      <c r="D15" s="136">
        <f t="shared" si="0"/>
        <v>31686</v>
      </c>
      <c r="E15" s="136">
        <f t="shared" si="1"/>
        <v>0</v>
      </c>
      <c r="F15" s="306">
        <f t="shared" si="2"/>
        <v>31686</v>
      </c>
      <c r="G15" s="306"/>
      <c r="H15" s="136">
        <f t="shared" si="3"/>
        <v>31686</v>
      </c>
      <c r="I15" s="86"/>
      <c r="J15" s="101">
        <f t="shared" si="4"/>
        <v>0</v>
      </c>
    </row>
    <row r="16" spans="1:10">
      <c r="A16" s="128" t="s">
        <v>160</v>
      </c>
      <c r="B16" s="92" t="s">
        <v>221</v>
      </c>
      <c r="C16" s="105">
        <v>31703</v>
      </c>
      <c r="D16" s="136">
        <f t="shared" si="0"/>
        <v>31703</v>
      </c>
      <c r="E16" s="136">
        <f t="shared" si="1"/>
        <v>0</v>
      </c>
      <c r="F16" s="306">
        <f t="shared" si="2"/>
        <v>31703</v>
      </c>
      <c r="G16" s="306"/>
      <c r="H16" s="136">
        <f t="shared" si="3"/>
        <v>31703</v>
      </c>
      <c r="I16" s="86"/>
      <c r="J16" s="101">
        <f t="shared" si="4"/>
        <v>0</v>
      </c>
    </row>
    <row r="17" spans="1:10">
      <c r="A17" s="128" t="s">
        <v>161</v>
      </c>
      <c r="B17" s="92" t="s">
        <v>222</v>
      </c>
      <c r="C17" s="105">
        <v>31712</v>
      </c>
      <c r="D17" s="136">
        <f t="shared" si="0"/>
        <v>31712</v>
      </c>
      <c r="E17" s="136">
        <f t="shared" si="1"/>
        <v>0</v>
      </c>
      <c r="F17" s="306">
        <f t="shared" si="2"/>
        <v>31712</v>
      </c>
      <c r="G17" s="306"/>
      <c r="H17" s="136">
        <f t="shared" si="3"/>
        <v>31712</v>
      </c>
      <c r="I17" s="86"/>
      <c r="J17" s="101">
        <f t="shared" si="4"/>
        <v>0</v>
      </c>
    </row>
    <row r="18" spans="1:10">
      <c r="A18" s="128" t="s">
        <v>162</v>
      </c>
      <c r="B18" s="92" t="s">
        <v>223</v>
      </c>
      <c r="C18" s="105">
        <v>31728</v>
      </c>
      <c r="D18" s="136">
        <f t="shared" si="0"/>
        <v>31728</v>
      </c>
      <c r="E18" s="136">
        <f t="shared" si="1"/>
        <v>0</v>
      </c>
      <c r="F18" s="306">
        <f t="shared" si="2"/>
        <v>31728</v>
      </c>
      <c r="G18" s="306"/>
      <c r="H18" s="136">
        <f t="shared" si="3"/>
        <v>31728</v>
      </c>
      <c r="I18" s="86"/>
      <c r="J18" s="101">
        <f t="shared" si="4"/>
        <v>0</v>
      </c>
    </row>
    <row r="19" spans="1:10">
      <c r="A19" s="128" t="s">
        <v>163</v>
      </c>
      <c r="B19" s="92" t="s">
        <v>224</v>
      </c>
      <c r="C19" s="105">
        <v>31839</v>
      </c>
      <c r="D19" s="136">
        <f t="shared" si="0"/>
        <v>31839</v>
      </c>
      <c r="E19" s="136">
        <f t="shared" si="1"/>
        <v>0</v>
      </c>
      <c r="F19" s="306">
        <f t="shared" si="2"/>
        <v>31839</v>
      </c>
      <c r="G19" s="306"/>
      <c r="H19" s="136">
        <f t="shared" si="3"/>
        <v>31839</v>
      </c>
      <c r="I19" s="86"/>
      <c r="J19" s="101">
        <f t="shared" si="4"/>
        <v>0</v>
      </c>
    </row>
    <row r="20" spans="1:10">
      <c r="A20" s="128" t="s">
        <v>164</v>
      </c>
      <c r="B20" s="92" t="s">
        <v>225</v>
      </c>
      <c r="C20" s="105">
        <v>31846</v>
      </c>
      <c r="D20" s="136">
        <f t="shared" si="0"/>
        <v>31846</v>
      </c>
      <c r="E20" s="136">
        <f t="shared" si="1"/>
        <v>0</v>
      </c>
      <c r="F20" s="306">
        <f t="shared" si="2"/>
        <v>31846</v>
      </c>
      <c r="G20" s="306"/>
      <c r="H20" s="136">
        <f t="shared" si="3"/>
        <v>31846</v>
      </c>
      <c r="I20" s="86"/>
      <c r="J20" s="101">
        <f t="shared" si="4"/>
        <v>0</v>
      </c>
    </row>
    <row r="21" spans="1:10">
      <c r="A21" s="128" t="s">
        <v>165</v>
      </c>
      <c r="B21" s="92" t="s">
        <v>226</v>
      </c>
      <c r="C21" s="105">
        <v>31862</v>
      </c>
      <c r="D21" s="136">
        <f t="shared" si="0"/>
        <v>31862</v>
      </c>
      <c r="E21" s="136">
        <f t="shared" si="1"/>
        <v>0</v>
      </c>
      <c r="F21" s="306">
        <f t="shared" si="2"/>
        <v>31862</v>
      </c>
      <c r="G21" s="306"/>
      <c r="H21" s="136">
        <f t="shared" si="3"/>
        <v>31862</v>
      </c>
      <c r="I21" s="86"/>
      <c r="J21" s="101">
        <f t="shared" si="4"/>
        <v>0</v>
      </c>
    </row>
    <row r="22" spans="1:10">
      <c r="A22" s="128" t="s">
        <v>166</v>
      </c>
      <c r="B22" s="92" t="s">
        <v>227</v>
      </c>
      <c r="C22" s="105">
        <v>31887</v>
      </c>
      <c r="D22" s="136">
        <f t="shared" si="0"/>
        <v>31887</v>
      </c>
      <c r="E22" s="136">
        <f t="shared" si="1"/>
        <v>0</v>
      </c>
      <c r="F22" s="306">
        <f t="shared" si="2"/>
        <v>31887</v>
      </c>
      <c r="G22" s="306"/>
      <c r="H22" s="136">
        <f t="shared" si="3"/>
        <v>31887</v>
      </c>
      <c r="I22" s="86"/>
      <c r="J22" s="101">
        <f t="shared" si="4"/>
        <v>0</v>
      </c>
    </row>
    <row r="23" spans="1:10">
      <c r="A23" s="128" t="s">
        <v>167</v>
      </c>
      <c r="B23" s="92" t="s">
        <v>228</v>
      </c>
      <c r="C23" s="105">
        <v>31928</v>
      </c>
      <c r="D23" s="136">
        <f t="shared" si="0"/>
        <v>31928</v>
      </c>
      <c r="E23" s="136">
        <f t="shared" si="1"/>
        <v>0</v>
      </c>
      <c r="F23" s="306">
        <f t="shared" si="2"/>
        <v>31928</v>
      </c>
      <c r="G23" s="306"/>
      <c r="H23" s="136">
        <f t="shared" si="3"/>
        <v>31928</v>
      </c>
      <c r="I23" s="86"/>
      <c r="J23" s="101">
        <f t="shared" si="4"/>
        <v>0</v>
      </c>
    </row>
    <row r="24" spans="1:10">
      <c r="A24" s="128" t="s">
        <v>168</v>
      </c>
      <c r="B24" s="92" t="s">
        <v>229</v>
      </c>
      <c r="C24" s="105">
        <v>31939</v>
      </c>
      <c r="D24" s="136">
        <f t="shared" si="0"/>
        <v>31939</v>
      </c>
      <c r="E24" s="136">
        <f t="shared" si="1"/>
        <v>0</v>
      </c>
      <c r="F24" s="306">
        <f t="shared" si="2"/>
        <v>31939</v>
      </c>
      <c r="G24" s="306"/>
      <c r="H24" s="136">
        <f t="shared" si="3"/>
        <v>31939</v>
      </c>
      <c r="I24" s="86"/>
      <c r="J24" s="101">
        <f t="shared" si="4"/>
        <v>0</v>
      </c>
    </row>
    <row r="25" spans="1:10">
      <c r="A25" s="128" t="s">
        <v>169</v>
      </c>
      <c r="B25" s="92" t="s">
        <v>230</v>
      </c>
      <c r="C25" s="105">
        <v>31952</v>
      </c>
      <c r="D25" s="136">
        <f t="shared" si="0"/>
        <v>31952</v>
      </c>
      <c r="E25" s="136">
        <f t="shared" si="1"/>
        <v>0</v>
      </c>
      <c r="F25" s="306">
        <f t="shared" si="2"/>
        <v>31952</v>
      </c>
      <c r="G25" s="306"/>
      <c r="H25" s="136">
        <f t="shared" si="3"/>
        <v>31952</v>
      </c>
      <c r="I25" s="86"/>
      <c r="J25" s="101">
        <f t="shared" si="4"/>
        <v>0</v>
      </c>
    </row>
    <row r="26" spans="1:10">
      <c r="A26" s="128" t="s">
        <v>170</v>
      </c>
      <c r="B26" s="92" t="s">
        <v>231</v>
      </c>
      <c r="C26" s="105">
        <v>32004</v>
      </c>
      <c r="D26" s="136">
        <f t="shared" si="0"/>
        <v>32004</v>
      </c>
      <c r="E26" s="136">
        <f t="shared" si="1"/>
        <v>0</v>
      </c>
      <c r="F26" s="306">
        <f t="shared" si="2"/>
        <v>32004</v>
      </c>
      <c r="G26" s="306"/>
      <c r="H26" s="136">
        <f t="shared" si="3"/>
        <v>32004</v>
      </c>
      <c r="I26" s="86"/>
      <c r="J26" s="101">
        <f t="shared" si="4"/>
        <v>0</v>
      </c>
    </row>
    <row r="27" spans="1:10">
      <c r="A27" s="128" t="s">
        <v>171</v>
      </c>
      <c r="B27" s="92" t="s">
        <v>232</v>
      </c>
      <c r="C27" s="105">
        <v>32024</v>
      </c>
      <c r="D27" s="136">
        <f t="shared" si="0"/>
        <v>32024</v>
      </c>
      <c r="E27" s="136">
        <f t="shared" si="1"/>
        <v>0</v>
      </c>
      <c r="F27" s="306">
        <f t="shared" si="2"/>
        <v>32024</v>
      </c>
      <c r="G27" s="306"/>
      <c r="H27" s="136">
        <f t="shared" si="3"/>
        <v>32024</v>
      </c>
      <c r="I27" s="86"/>
      <c r="J27" s="101">
        <f t="shared" si="4"/>
        <v>0</v>
      </c>
    </row>
    <row r="28" spans="1:10">
      <c r="A28" s="128" t="s">
        <v>172</v>
      </c>
      <c r="B28" s="92" t="s">
        <v>233</v>
      </c>
      <c r="C28" s="105">
        <v>32149</v>
      </c>
      <c r="D28" s="136">
        <f t="shared" si="0"/>
        <v>32149</v>
      </c>
      <c r="E28" s="136">
        <f t="shared" si="1"/>
        <v>0</v>
      </c>
      <c r="F28" s="306">
        <f t="shared" si="2"/>
        <v>32149</v>
      </c>
      <c r="G28" s="306"/>
      <c r="H28" s="136">
        <f t="shared" si="3"/>
        <v>32149</v>
      </c>
      <c r="I28" s="86"/>
      <c r="J28" s="101">
        <f t="shared" si="4"/>
        <v>0</v>
      </c>
    </row>
    <row r="29" spans="1:10">
      <c r="A29" s="128" t="s">
        <v>173</v>
      </c>
      <c r="B29" s="92" t="s">
        <v>234</v>
      </c>
      <c r="C29" s="105">
        <v>32180</v>
      </c>
      <c r="D29" s="136">
        <f t="shared" si="0"/>
        <v>32180</v>
      </c>
      <c r="E29" s="136">
        <f t="shared" si="1"/>
        <v>0</v>
      </c>
      <c r="F29" s="306">
        <f t="shared" si="2"/>
        <v>32180</v>
      </c>
      <c r="G29" s="306"/>
      <c r="H29" s="136">
        <f t="shared" si="3"/>
        <v>32180</v>
      </c>
      <c r="I29" s="86"/>
      <c r="J29" s="101">
        <f t="shared" si="4"/>
        <v>0</v>
      </c>
    </row>
    <row r="30" spans="1:10">
      <c r="A30" s="128" t="s">
        <v>174</v>
      </c>
      <c r="B30" s="92" t="s">
        <v>235</v>
      </c>
      <c r="C30" s="105">
        <v>32333</v>
      </c>
      <c r="D30" s="136">
        <f t="shared" si="0"/>
        <v>32333</v>
      </c>
      <c r="E30" s="136">
        <f t="shared" si="1"/>
        <v>0</v>
      </c>
      <c r="F30" s="306">
        <f t="shared" si="2"/>
        <v>32333</v>
      </c>
      <c r="G30" s="306"/>
      <c r="H30" s="136">
        <f t="shared" si="3"/>
        <v>32333</v>
      </c>
      <c r="I30" s="86"/>
      <c r="J30" s="101">
        <f t="shared" si="4"/>
        <v>0</v>
      </c>
    </row>
    <row r="31" spans="1:10">
      <c r="A31" s="128" t="s">
        <v>175</v>
      </c>
      <c r="B31" s="92" t="s">
        <v>236</v>
      </c>
      <c r="C31" s="105">
        <v>32686</v>
      </c>
      <c r="D31" s="136">
        <f t="shared" si="0"/>
        <v>32686</v>
      </c>
      <c r="E31" s="136">
        <f t="shared" si="1"/>
        <v>0</v>
      </c>
      <c r="F31" s="306">
        <f t="shared" si="2"/>
        <v>32686</v>
      </c>
      <c r="G31" s="306"/>
      <c r="H31" s="136">
        <f t="shared" si="3"/>
        <v>32686</v>
      </c>
      <c r="I31" s="86"/>
      <c r="J31" s="101">
        <f t="shared" si="4"/>
        <v>0</v>
      </c>
    </row>
    <row r="32" spans="1:10">
      <c r="A32" s="128" t="s">
        <v>176</v>
      </c>
      <c r="B32" s="92" t="s">
        <v>237</v>
      </c>
      <c r="C32" s="105">
        <v>33013</v>
      </c>
      <c r="D32" s="136">
        <f t="shared" si="0"/>
        <v>33013</v>
      </c>
      <c r="E32" s="136">
        <f t="shared" si="1"/>
        <v>0</v>
      </c>
      <c r="F32" s="306">
        <f t="shared" si="2"/>
        <v>33013</v>
      </c>
      <c r="G32" s="306"/>
      <c r="H32" s="136">
        <f t="shared" si="3"/>
        <v>33013</v>
      </c>
      <c r="I32" s="86"/>
      <c r="J32" s="101">
        <f t="shared" si="4"/>
        <v>0</v>
      </c>
    </row>
    <row r="33" spans="1:10">
      <c r="A33" s="128" t="s">
        <v>177</v>
      </c>
      <c r="B33" s="92" t="s">
        <v>238</v>
      </c>
      <c r="C33" s="105">
        <v>33480</v>
      </c>
      <c r="D33" s="136">
        <f t="shared" si="0"/>
        <v>33480</v>
      </c>
      <c r="E33" s="136">
        <f t="shared" si="1"/>
        <v>0</v>
      </c>
      <c r="F33" s="306">
        <f t="shared" si="2"/>
        <v>33480</v>
      </c>
      <c r="G33" s="306"/>
      <c r="H33" s="136">
        <f t="shared" si="3"/>
        <v>33480</v>
      </c>
      <c r="I33" s="86"/>
      <c r="J33" s="101">
        <f t="shared" si="4"/>
        <v>0</v>
      </c>
    </row>
    <row r="34" spans="1:10">
      <c r="A34" s="128" t="s">
        <v>178</v>
      </c>
      <c r="B34" s="92" t="s">
        <v>239</v>
      </c>
      <c r="C34" s="105">
        <v>34542</v>
      </c>
      <c r="D34" s="136">
        <f t="shared" si="0"/>
        <v>34542</v>
      </c>
      <c r="E34" s="136">
        <f t="shared" si="1"/>
        <v>0</v>
      </c>
      <c r="F34" s="306">
        <f t="shared" si="2"/>
        <v>34542</v>
      </c>
      <c r="G34" s="306"/>
      <c r="H34" s="136">
        <f t="shared" si="3"/>
        <v>34542</v>
      </c>
      <c r="I34" s="86"/>
      <c r="J34" s="101">
        <f t="shared" si="4"/>
        <v>0</v>
      </c>
    </row>
    <row r="35" spans="1:10">
      <c r="A35" s="128" t="s">
        <v>179</v>
      </c>
      <c r="B35" s="92" t="s">
        <v>240</v>
      </c>
      <c r="C35" s="105">
        <v>34730</v>
      </c>
      <c r="D35" s="136">
        <f t="shared" si="0"/>
        <v>34730</v>
      </c>
      <c r="E35" s="136">
        <f t="shared" si="1"/>
        <v>0</v>
      </c>
      <c r="F35" s="306">
        <f t="shared" si="2"/>
        <v>34730</v>
      </c>
      <c r="G35" s="306"/>
      <c r="H35" s="136">
        <f t="shared" si="3"/>
        <v>34730</v>
      </c>
      <c r="I35" s="86"/>
      <c r="J35" s="101">
        <f t="shared" si="4"/>
        <v>0</v>
      </c>
    </row>
    <row r="36" spans="1:10">
      <c r="A36" s="128" t="s">
        <v>180</v>
      </c>
      <c r="B36" s="92" t="s">
        <v>241</v>
      </c>
      <c r="C36" s="105">
        <v>35120</v>
      </c>
      <c r="D36" s="136">
        <f t="shared" si="0"/>
        <v>35120</v>
      </c>
      <c r="E36" s="136">
        <f t="shared" si="1"/>
        <v>0</v>
      </c>
      <c r="F36" s="306">
        <f t="shared" si="2"/>
        <v>35120</v>
      </c>
      <c r="G36" s="306"/>
      <c r="H36" s="136">
        <f t="shared" si="3"/>
        <v>35120</v>
      </c>
      <c r="I36" s="86"/>
      <c r="J36" s="101">
        <f t="shared" si="4"/>
        <v>0</v>
      </c>
    </row>
    <row r="37" spans="1:10">
      <c r="A37" s="128" t="s">
        <v>181</v>
      </c>
      <c r="B37" s="92" t="s">
        <v>242</v>
      </c>
      <c r="C37" s="105">
        <v>37466</v>
      </c>
      <c r="D37" s="136">
        <f t="shared" si="0"/>
        <v>37466</v>
      </c>
      <c r="E37" s="136">
        <f t="shared" si="1"/>
        <v>0</v>
      </c>
      <c r="F37" s="306">
        <f t="shared" si="2"/>
        <v>37466</v>
      </c>
      <c r="G37" s="306"/>
      <c r="H37" s="136">
        <f t="shared" si="3"/>
        <v>37466</v>
      </c>
      <c r="I37" s="86"/>
      <c r="J37" s="101">
        <f t="shared" si="4"/>
        <v>0</v>
      </c>
    </row>
    <row r="38" spans="1:10">
      <c r="A38" s="128" t="s">
        <v>182</v>
      </c>
      <c r="B38" s="92" t="s">
        <v>243</v>
      </c>
      <c r="C38" s="105">
        <v>40187</v>
      </c>
      <c r="D38" s="136">
        <f t="shared" si="0"/>
        <v>40187</v>
      </c>
      <c r="E38" s="136">
        <f t="shared" si="1"/>
        <v>0</v>
      </c>
      <c r="F38" s="306">
        <f t="shared" si="2"/>
        <v>40187</v>
      </c>
      <c r="G38" s="306"/>
      <c r="H38" s="136">
        <f t="shared" si="3"/>
        <v>40187</v>
      </c>
      <c r="I38" s="86"/>
      <c r="J38" s="101">
        <f t="shared" si="4"/>
        <v>0</v>
      </c>
    </row>
    <row r="39" spans="1:10">
      <c r="A39" s="128" t="s">
        <v>183</v>
      </c>
      <c r="B39" s="92" t="s">
        <v>244</v>
      </c>
      <c r="C39" s="192">
        <v>40672</v>
      </c>
      <c r="D39" s="136">
        <f t="shared" si="0"/>
        <v>40672</v>
      </c>
      <c r="E39" s="136">
        <f t="shared" si="1"/>
        <v>0</v>
      </c>
      <c r="F39" s="306">
        <f t="shared" si="2"/>
        <v>40672</v>
      </c>
      <c r="G39" s="306"/>
      <c r="H39" s="136">
        <f t="shared" si="3"/>
        <v>40672</v>
      </c>
      <c r="I39" s="86"/>
      <c r="J39" s="101">
        <f t="shared" si="4"/>
        <v>0</v>
      </c>
    </row>
    <row r="40" spans="1:10">
      <c r="A40" s="128" t="s">
        <v>184</v>
      </c>
      <c r="B40" s="92" t="s">
        <v>245</v>
      </c>
      <c r="C40" s="192">
        <v>40969</v>
      </c>
      <c r="D40" s="136">
        <f t="shared" si="0"/>
        <v>40969</v>
      </c>
      <c r="E40" s="136">
        <f t="shared" si="1"/>
        <v>0</v>
      </c>
      <c r="F40" s="306">
        <f t="shared" si="2"/>
        <v>40969</v>
      </c>
      <c r="G40" s="306"/>
      <c r="H40" s="136">
        <f t="shared" si="3"/>
        <v>40969</v>
      </c>
      <c r="I40" s="86"/>
      <c r="J40" s="101">
        <f t="shared" si="4"/>
        <v>0</v>
      </c>
    </row>
    <row r="41" spans="1:10">
      <c r="A41" s="187"/>
      <c r="B41" s="187"/>
      <c r="C41" s="187"/>
      <c r="D41" s="187"/>
      <c r="E41" s="187"/>
      <c r="F41" s="187"/>
      <c r="G41" s="187"/>
      <c r="H41" s="187"/>
      <c r="I41" s="187"/>
      <c r="J41" s="187"/>
    </row>
    <row r="42" spans="1:10">
      <c r="A42" s="187"/>
      <c r="B42" s="187"/>
      <c r="C42" s="187"/>
      <c r="D42" s="187"/>
      <c r="E42" s="187"/>
      <c r="F42" s="187"/>
      <c r="G42" s="187"/>
      <c r="H42" s="187"/>
      <c r="I42" s="187"/>
      <c r="J42" s="187"/>
    </row>
    <row r="43" spans="1:10">
      <c r="A43" s="187"/>
      <c r="B43" s="187"/>
      <c r="C43" s="187"/>
      <c r="D43" s="187"/>
      <c r="E43" s="187"/>
      <c r="F43" s="187"/>
      <c r="G43" s="187"/>
      <c r="H43" s="187"/>
      <c r="I43" s="187"/>
      <c r="J43" s="187"/>
    </row>
    <row r="44" spans="1:10">
      <c r="A44" s="187"/>
      <c r="B44" s="187"/>
      <c r="C44" s="187"/>
      <c r="D44" s="187"/>
      <c r="E44" s="187"/>
      <c r="F44" s="187"/>
      <c r="G44" s="187"/>
      <c r="H44" s="187"/>
      <c r="I44" s="187"/>
      <c r="J44" s="187"/>
    </row>
    <row r="45" spans="1:10">
      <c r="A45" s="187"/>
      <c r="B45" s="187"/>
      <c r="C45" s="187"/>
      <c r="D45" s="187"/>
      <c r="E45" s="187"/>
      <c r="F45" s="187"/>
      <c r="G45" s="187"/>
      <c r="H45" s="187"/>
      <c r="I45" s="187"/>
      <c r="J45" s="187"/>
    </row>
  </sheetData>
  <sheetProtection password="D912" sheet="1" objects="1" scenarios="1" selectLockedCells="1"/>
  <mergeCells count="34">
    <mergeCell ref="J9:J12"/>
    <mergeCell ref="F12:G12"/>
    <mergeCell ref="A13:J13"/>
    <mergeCell ref="F14:G14"/>
    <mergeCell ref="A9:B11"/>
    <mergeCell ref="H9:H11"/>
    <mergeCell ref="I9:I12"/>
    <mergeCell ref="C5:H6"/>
    <mergeCell ref="F31:G31"/>
    <mergeCell ref="F36:G36"/>
    <mergeCell ref="F37:G37"/>
    <mergeCell ref="F40:G40"/>
    <mergeCell ref="F35:G35"/>
    <mergeCell ref="F16:G16"/>
    <mergeCell ref="F17:G17"/>
    <mergeCell ref="F18:G18"/>
    <mergeCell ref="F21:G21"/>
    <mergeCell ref="F22:G22"/>
    <mergeCell ref="F23:G23"/>
    <mergeCell ref="F34:G34"/>
    <mergeCell ref="F28:G28"/>
    <mergeCell ref="F20:G20"/>
    <mergeCell ref="F30:G30"/>
    <mergeCell ref="F38:G38"/>
    <mergeCell ref="F39:G39"/>
    <mergeCell ref="F32:G32"/>
    <mergeCell ref="F33:G33"/>
    <mergeCell ref="F15:G15"/>
    <mergeCell ref="F29:G29"/>
    <mergeCell ref="F27:G27"/>
    <mergeCell ref="F19:G19"/>
    <mergeCell ref="F24:G24"/>
    <mergeCell ref="F25:G25"/>
    <mergeCell ref="F26:G26"/>
  </mergeCells>
  <phoneticPr fontId="3" type="noConversion"/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showRowColHeaders="0" zoomScale="90" zoomScaleNormal="90" workbookViewId="0">
      <pane ySplit="12" topLeftCell="A13" activePane="bottomLeft" state="frozen"/>
      <selection pane="bottomLeft" activeCell="F11" sqref="F11"/>
    </sheetView>
  </sheetViews>
  <sheetFormatPr baseColWidth="10" defaultColWidth="12.28515625" defaultRowHeight="12.75"/>
  <cols>
    <col min="1" max="1" width="24.42578125" style="40" customWidth="1"/>
    <col min="2" max="2" width="50" style="40" customWidth="1"/>
    <col min="3" max="3" width="16.42578125" style="40" customWidth="1"/>
    <col min="4" max="4" width="17.7109375" style="40" bestFit="1" customWidth="1"/>
    <col min="5" max="5" width="16.42578125" style="40" customWidth="1"/>
    <col min="6" max="6" width="9.140625" style="40" customWidth="1"/>
    <col min="7" max="7" width="9.7109375" style="40" bestFit="1" customWidth="1"/>
    <col min="8" max="8" width="15.42578125" style="40" customWidth="1"/>
    <col min="9" max="9" width="12.7109375" style="40" customWidth="1"/>
    <col min="10" max="10" width="12.85546875" style="40" customWidth="1"/>
    <col min="11" max="16384" width="12.28515625" style="40"/>
  </cols>
  <sheetData>
    <row r="1" spans="1:10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0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0">
      <c r="A3" s="5"/>
      <c r="B3" s="6"/>
      <c r="C3" s="6"/>
      <c r="D3" s="6"/>
      <c r="E3" s="6"/>
      <c r="F3" s="6"/>
      <c r="G3" s="6"/>
      <c r="H3" s="6"/>
      <c r="I3" s="49"/>
      <c r="J3" s="48"/>
    </row>
    <row r="4" spans="1:10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0">
      <c r="A5" s="5"/>
      <c r="B5" s="6"/>
      <c r="C5" s="250"/>
      <c r="D5" s="250"/>
      <c r="E5" s="250"/>
      <c r="F5" s="250"/>
      <c r="G5" s="250"/>
      <c r="H5" s="250"/>
      <c r="I5" s="47"/>
      <c r="J5" s="48"/>
    </row>
    <row r="6" spans="1:10">
      <c r="A6" s="5"/>
      <c r="B6" s="6"/>
      <c r="C6" s="250"/>
      <c r="D6" s="250"/>
      <c r="E6" s="250"/>
      <c r="F6" s="250"/>
      <c r="G6" s="250"/>
      <c r="H6" s="250"/>
      <c r="I6" s="47"/>
      <c r="J6" s="48"/>
    </row>
    <row r="7" spans="1:10">
      <c r="A7" s="5"/>
      <c r="B7" s="41"/>
      <c r="C7" s="42"/>
      <c r="D7" s="43"/>
      <c r="E7" s="43"/>
      <c r="F7" s="43"/>
      <c r="G7" s="43"/>
      <c r="H7" s="43"/>
      <c r="I7" s="47"/>
      <c r="J7" s="48"/>
    </row>
    <row r="8" spans="1:10" ht="44.2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0" ht="12.75" customHeight="1">
      <c r="A9" s="311" t="s">
        <v>274</v>
      </c>
      <c r="B9" s="312"/>
      <c r="C9" s="150" t="s">
        <v>246</v>
      </c>
      <c r="D9" s="88">
        <f>(1-(1-C11)*(1-D11)*(1-F11)*(1-G11))</f>
        <v>0</v>
      </c>
      <c r="E9" s="148"/>
      <c r="F9" s="148"/>
      <c r="G9" s="149"/>
      <c r="H9" s="307" t="s">
        <v>3</v>
      </c>
      <c r="I9" s="307" t="s">
        <v>191</v>
      </c>
      <c r="J9" s="307" t="s">
        <v>4</v>
      </c>
    </row>
    <row r="10" spans="1:10" ht="12.75" customHeight="1">
      <c r="A10" s="313"/>
      <c r="B10" s="314"/>
      <c r="C10" s="150" t="s">
        <v>190</v>
      </c>
      <c r="D10" s="150" t="s">
        <v>210</v>
      </c>
      <c r="E10" s="150" t="s">
        <v>0</v>
      </c>
      <c r="F10" s="150" t="s">
        <v>1</v>
      </c>
      <c r="G10" s="151" t="s">
        <v>2</v>
      </c>
      <c r="H10" s="308"/>
      <c r="I10" s="308"/>
      <c r="J10" s="308"/>
    </row>
    <row r="11" spans="1:10" ht="12.75" customHeight="1">
      <c r="A11" s="315"/>
      <c r="B11" s="316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308"/>
      <c r="I11" s="308"/>
      <c r="J11" s="308"/>
    </row>
    <row r="12" spans="1:10" ht="12.75" customHeight="1">
      <c r="A12" s="153" t="s">
        <v>5</v>
      </c>
      <c r="B12" s="154" t="s">
        <v>195</v>
      </c>
      <c r="C12" s="152" t="s">
        <v>194</v>
      </c>
      <c r="D12" s="152" t="s">
        <v>193</v>
      </c>
      <c r="E12" s="152" t="s">
        <v>6</v>
      </c>
      <c r="F12" s="244" t="s">
        <v>192</v>
      </c>
      <c r="G12" s="244"/>
      <c r="H12" s="67">
        <v>0</v>
      </c>
      <c r="I12" s="308"/>
      <c r="J12" s="308"/>
    </row>
    <row r="13" spans="1:10">
      <c r="A13" s="274" t="s">
        <v>270</v>
      </c>
      <c r="B13" s="274"/>
      <c r="C13" s="274"/>
      <c r="D13" s="274"/>
      <c r="E13" s="274"/>
      <c r="F13" s="274"/>
      <c r="G13" s="274"/>
      <c r="H13" s="274"/>
      <c r="I13" s="274"/>
      <c r="J13" s="274"/>
    </row>
    <row r="14" spans="1:10">
      <c r="A14" s="128" t="s">
        <v>247</v>
      </c>
      <c r="B14" s="92" t="s">
        <v>187</v>
      </c>
      <c r="C14" s="105">
        <v>23663</v>
      </c>
      <c r="D14" s="136">
        <f t="shared" ref="D14:D30" si="0">C14*(1-$D$11)*(1-$C$11)</f>
        <v>23663</v>
      </c>
      <c r="E14" s="136">
        <f t="shared" ref="E14:E30" si="1">+D14*$E$11</f>
        <v>0</v>
      </c>
      <c r="F14" s="306">
        <f>(D14*(1-$F$11))*(1-$G$11)+E14</f>
        <v>23663</v>
      </c>
      <c r="G14" s="306"/>
      <c r="H14" s="136">
        <f>(F14/(1-$H$12))</f>
        <v>23663</v>
      </c>
      <c r="I14" s="86"/>
      <c r="J14" s="101">
        <f>((I14-H14)/(H14))*-1</f>
        <v>1</v>
      </c>
    </row>
    <row r="15" spans="1:10">
      <c r="A15" s="128" t="s">
        <v>248</v>
      </c>
      <c r="B15" s="92" t="s">
        <v>249</v>
      </c>
      <c r="C15" s="105">
        <v>29624</v>
      </c>
      <c r="D15" s="136">
        <f t="shared" si="0"/>
        <v>29624</v>
      </c>
      <c r="E15" s="136">
        <f t="shared" si="1"/>
        <v>0</v>
      </c>
      <c r="F15" s="306">
        <f>(D15*(1-$F$11))*(1-$G$11)+E15</f>
        <v>29624</v>
      </c>
      <c r="G15" s="306"/>
      <c r="H15" s="136">
        <f>(F15/(1-$H$12))</f>
        <v>29624</v>
      </c>
      <c r="I15" s="86"/>
      <c r="J15" s="101">
        <f>((I15-H15)/(H15))*-1</f>
        <v>1</v>
      </c>
    </row>
    <row r="16" spans="1:10">
      <c r="A16" s="128" t="s">
        <v>250</v>
      </c>
      <c r="B16" s="92" t="s">
        <v>186</v>
      </c>
      <c r="C16" s="105">
        <v>33884</v>
      </c>
      <c r="D16" s="136">
        <f t="shared" si="0"/>
        <v>33884</v>
      </c>
      <c r="E16" s="136">
        <f t="shared" si="1"/>
        <v>0</v>
      </c>
      <c r="F16" s="306">
        <f>(D16*(1-$F$11))*(1-$G$11)+E16</f>
        <v>33884</v>
      </c>
      <c r="G16" s="306"/>
      <c r="H16" s="136">
        <f>(F16/(1-$H$12))</f>
        <v>33884</v>
      </c>
      <c r="I16" s="86"/>
      <c r="J16" s="101">
        <f>((I16-H16)/(H16))*-1</f>
        <v>1</v>
      </c>
    </row>
    <row r="17" spans="1:10">
      <c r="A17" s="128" t="s">
        <v>251</v>
      </c>
      <c r="B17" s="92" t="s">
        <v>185</v>
      </c>
      <c r="C17" s="105">
        <v>49097</v>
      </c>
      <c r="D17" s="136">
        <f t="shared" si="0"/>
        <v>49097</v>
      </c>
      <c r="E17" s="136">
        <f t="shared" si="1"/>
        <v>0</v>
      </c>
      <c r="F17" s="306">
        <f>(D17*(1-$F$11))*(1-$G$11)+E17</f>
        <v>49097</v>
      </c>
      <c r="G17" s="306"/>
      <c r="H17" s="136">
        <f>(F17/(1-$H$12))</f>
        <v>49097</v>
      </c>
      <c r="I17" s="86"/>
      <c r="J17" s="101">
        <f>((I17-H17)/(H17))*-1</f>
        <v>1</v>
      </c>
    </row>
    <row r="18" spans="1:10">
      <c r="A18" s="274" t="s">
        <v>271</v>
      </c>
      <c r="B18" s="274"/>
      <c r="C18" s="274"/>
      <c r="D18" s="274"/>
      <c r="E18" s="274"/>
      <c r="F18" s="274"/>
      <c r="G18" s="274"/>
      <c r="H18" s="274"/>
      <c r="I18" s="274"/>
      <c r="J18" s="274"/>
    </row>
    <row r="19" spans="1:10">
      <c r="A19" s="128" t="s">
        <v>252</v>
      </c>
      <c r="B19" s="92" t="s">
        <v>313</v>
      </c>
      <c r="C19" s="105">
        <v>20961</v>
      </c>
      <c r="D19" s="136">
        <f t="shared" si="0"/>
        <v>20961</v>
      </c>
      <c r="E19" s="136">
        <f t="shared" si="1"/>
        <v>0</v>
      </c>
      <c r="F19" s="306">
        <f>(D19*(1-$F$11))*(1-$G$11)+E19</f>
        <v>20961</v>
      </c>
      <c r="G19" s="306"/>
      <c r="H19" s="136">
        <f>(F19/(1-$H$12))</f>
        <v>20961</v>
      </c>
      <c r="I19" s="86"/>
      <c r="J19" s="101">
        <f>((I19-H19)/(H19))*-1</f>
        <v>1</v>
      </c>
    </row>
    <row r="20" spans="1:10">
      <c r="A20" s="128" t="s">
        <v>253</v>
      </c>
      <c r="B20" s="92" t="s">
        <v>254</v>
      </c>
      <c r="C20" s="105">
        <v>27185</v>
      </c>
      <c r="D20" s="136">
        <f t="shared" si="0"/>
        <v>27185</v>
      </c>
      <c r="E20" s="136">
        <f t="shared" si="1"/>
        <v>0</v>
      </c>
      <c r="F20" s="306">
        <f>(D20*(1-$F$11))*(1-$G$11)+E20</f>
        <v>27185</v>
      </c>
      <c r="G20" s="306"/>
      <c r="H20" s="136">
        <f>(F20/(1-$H$12))</f>
        <v>27185</v>
      </c>
      <c r="I20" s="86"/>
      <c r="J20" s="101">
        <f>((I20-H20)/(H20))*-1</f>
        <v>1</v>
      </c>
    </row>
    <row r="21" spans="1:10">
      <c r="A21" s="128" t="s">
        <v>255</v>
      </c>
      <c r="B21" s="92" t="s">
        <v>256</v>
      </c>
      <c r="C21" s="105">
        <v>32037</v>
      </c>
      <c r="D21" s="136">
        <f t="shared" si="0"/>
        <v>32037</v>
      </c>
      <c r="E21" s="136">
        <f t="shared" si="1"/>
        <v>0</v>
      </c>
      <c r="F21" s="306">
        <f>(D21*(1-$F$11))*(1-$G$11)+E21</f>
        <v>32037</v>
      </c>
      <c r="G21" s="306"/>
      <c r="H21" s="136">
        <f>(F21/(1-$H$12))</f>
        <v>32037</v>
      </c>
      <c r="I21" s="86"/>
      <c r="J21" s="101">
        <f>((I21-H21)/(H21))*-1</f>
        <v>1</v>
      </c>
    </row>
    <row r="22" spans="1:10">
      <c r="A22" s="128" t="s">
        <v>257</v>
      </c>
      <c r="B22" s="92" t="s">
        <v>258</v>
      </c>
      <c r="C22" s="105">
        <v>48512</v>
      </c>
      <c r="D22" s="136">
        <f t="shared" si="0"/>
        <v>48512</v>
      </c>
      <c r="E22" s="136">
        <f t="shared" si="1"/>
        <v>0</v>
      </c>
      <c r="F22" s="306">
        <f>(D22*(1-$F$11))*(1-$G$11)+E22</f>
        <v>48512</v>
      </c>
      <c r="G22" s="306"/>
      <c r="H22" s="136">
        <f>(F22/(1-$H$12))</f>
        <v>48512</v>
      </c>
      <c r="I22" s="86"/>
      <c r="J22" s="101">
        <f>((I22-H22)/(H22))*-1</f>
        <v>1</v>
      </c>
    </row>
    <row r="23" spans="1:10">
      <c r="A23" s="274" t="s">
        <v>273</v>
      </c>
      <c r="B23" s="274"/>
      <c r="C23" s="274"/>
      <c r="D23" s="274"/>
      <c r="E23" s="274"/>
      <c r="F23" s="274"/>
      <c r="G23" s="274"/>
      <c r="H23" s="274"/>
      <c r="I23" s="274"/>
      <c r="J23" s="274"/>
    </row>
    <row r="24" spans="1:10">
      <c r="A24" s="128" t="s">
        <v>188</v>
      </c>
      <c r="B24" s="92" t="s">
        <v>259</v>
      </c>
      <c r="C24" s="105">
        <v>43936</v>
      </c>
      <c r="D24" s="136">
        <f t="shared" si="0"/>
        <v>43936</v>
      </c>
      <c r="E24" s="136">
        <f t="shared" si="1"/>
        <v>0</v>
      </c>
      <c r="F24" s="306">
        <f>(D24*(1-$F$11))*(1-$G$11)+E24</f>
        <v>43936</v>
      </c>
      <c r="G24" s="306"/>
      <c r="H24" s="136">
        <f>(F24/(1-$H$12))</f>
        <v>43936</v>
      </c>
      <c r="I24" s="86"/>
      <c r="J24" s="101">
        <f>((I24-H24)/(H24))*-1</f>
        <v>1</v>
      </c>
    </row>
    <row r="25" spans="1:10">
      <c r="A25" s="128" t="s">
        <v>260</v>
      </c>
      <c r="B25" s="92" t="s">
        <v>261</v>
      </c>
      <c r="C25" s="105">
        <v>49611</v>
      </c>
      <c r="D25" s="136">
        <f t="shared" si="0"/>
        <v>49611</v>
      </c>
      <c r="E25" s="136">
        <f t="shared" si="1"/>
        <v>0</v>
      </c>
      <c r="F25" s="306">
        <f>(D25*(1-$F$11))*(1-$G$11)+E25</f>
        <v>49611</v>
      </c>
      <c r="G25" s="306"/>
      <c r="H25" s="136">
        <f>(F25/(1-$H$12))</f>
        <v>49611</v>
      </c>
      <c r="I25" s="86"/>
      <c r="J25" s="101">
        <f>((I25-H25)/(H25))*-1</f>
        <v>1</v>
      </c>
    </row>
    <row r="26" spans="1:10">
      <c r="A26" s="274" t="s">
        <v>272</v>
      </c>
      <c r="B26" s="274"/>
      <c r="C26" s="274"/>
      <c r="D26" s="274"/>
      <c r="E26" s="274"/>
      <c r="F26" s="274"/>
      <c r="G26" s="274"/>
      <c r="H26" s="274"/>
      <c r="I26" s="274"/>
      <c r="J26" s="274"/>
    </row>
    <row r="27" spans="1:10">
      <c r="A27" s="128" t="s">
        <v>262</v>
      </c>
      <c r="B27" s="92" t="s">
        <v>263</v>
      </c>
      <c r="C27" s="105">
        <v>23249</v>
      </c>
      <c r="D27" s="136">
        <f t="shared" si="0"/>
        <v>23249</v>
      </c>
      <c r="E27" s="136">
        <f t="shared" si="1"/>
        <v>0</v>
      </c>
      <c r="F27" s="306">
        <f>(D27*(1-$F$11))*(1-$G$11)+E27</f>
        <v>23249</v>
      </c>
      <c r="G27" s="306"/>
      <c r="H27" s="136">
        <f>(F27/(1-$H$12))</f>
        <v>23249</v>
      </c>
      <c r="I27" s="86"/>
      <c r="J27" s="101">
        <f>((I27-H27)/(H27))*-1</f>
        <v>1</v>
      </c>
    </row>
    <row r="28" spans="1:10">
      <c r="A28" s="128" t="s">
        <v>264</v>
      </c>
      <c r="B28" s="92" t="s">
        <v>265</v>
      </c>
      <c r="C28" s="105">
        <v>30206</v>
      </c>
      <c r="D28" s="136">
        <f t="shared" si="0"/>
        <v>30206</v>
      </c>
      <c r="E28" s="136">
        <f t="shared" si="1"/>
        <v>0</v>
      </c>
      <c r="F28" s="306">
        <f>(D28*(1-$F$11))*(1-$G$11)+E28</f>
        <v>30206</v>
      </c>
      <c r="G28" s="306"/>
      <c r="H28" s="136">
        <f>(F28/(1-$H$12))</f>
        <v>30206</v>
      </c>
      <c r="I28" s="86"/>
      <c r="J28" s="101">
        <f>((I28-H28)/(H28))*-1</f>
        <v>1</v>
      </c>
    </row>
    <row r="29" spans="1:10">
      <c r="A29" s="128" t="s">
        <v>266</v>
      </c>
      <c r="B29" s="92" t="s">
        <v>267</v>
      </c>
      <c r="C29" s="105">
        <v>34416</v>
      </c>
      <c r="D29" s="136">
        <f t="shared" si="0"/>
        <v>34416</v>
      </c>
      <c r="E29" s="136">
        <f t="shared" si="1"/>
        <v>0</v>
      </c>
      <c r="F29" s="306">
        <f>(D29*(1-$F$11))*(1-$G$11)+E29</f>
        <v>34416</v>
      </c>
      <c r="G29" s="306"/>
      <c r="H29" s="136">
        <f>(F29/(1-$H$12))</f>
        <v>34416</v>
      </c>
      <c r="I29" s="86"/>
      <c r="J29" s="101">
        <f>((I29-H29)/(H29))*-1</f>
        <v>1</v>
      </c>
    </row>
    <row r="30" spans="1:10">
      <c r="A30" s="128" t="s">
        <v>268</v>
      </c>
      <c r="B30" s="92" t="s">
        <v>269</v>
      </c>
      <c r="C30" s="105">
        <v>53089</v>
      </c>
      <c r="D30" s="136">
        <f t="shared" si="0"/>
        <v>53089</v>
      </c>
      <c r="E30" s="136">
        <f t="shared" si="1"/>
        <v>0</v>
      </c>
      <c r="F30" s="306">
        <f>(D30*(1-$F$11))*(1-$G$11)+E30</f>
        <v>53089</v>
      </c>
      <c r="G30" s="306"/>
      <c r="H30" s="136">
        <f>(F30/(1-$H$12))</f>
        <v>53089</v>
      </c>
      <c r="I30" s="86"/>
      <c r="J30" s="101">
        <f>((I30-H30)/(H30))*-1</f>
        <v>1</v>
      </c>
    </row>
    <row r="31" spans="1:10">
      <c r="A31" s="187"/>
      <c r="B31" s="187"/>
      <c r="C31" s="187"/>
      <c r="D31" s="187"/>
      <c r="E31" s="187"/>
      <c r="F31" s="187"/>
      <c r="G31" s="187"/>
      <c r="H31" s="187"/>
      <c r="I31" s="187"/>
      <c r="J31" s="187"/>
    </row>
    <row r="32" spans="1:10">
      <c r="A32" s="187"/>
      <c r="B32" s="187"/>
      <c r="C32" s="187"/>
      <c r="D32" s="187"/>
      <c r="E32" s="187"/>
      <c r="F32" s="187"/>
      <c r="G32" s="187"/>
      <c r="H32" s="187"/>
      <c r="I32" s="187"/>
      <c r="J32" s="187"/>
    </row>
    <row r="33" spans="1:10">
      <c r="A33" s="187"/>
      <c r="B33" s="187"/>
      <c r="C33" s="187"/>
      <c r="D33" s="187"/>
      <c r="E33" s="187"/>
      <c r="F33" s="187"/>
      <c r="G33" s="187"/>
      <c r="H33" s="187"/>
      <c r="I33" s="187"/>
      <c r="J33" s="187"/>
    </row>
    <row r="34" spans="1:10">
      <c r="A34" s="187"/>
      <c r="B34" s="187"/>
      <c r="C34" s="187"/>
      <c r="D34" s="187"/>
      <c r="E34" s="187"/>
      <c r="F34" s="187"/>
      <c r="G34" s="187"/>
      <c r="H34" s="187"/>
      <c r="I34" s="187"/>
      <c r="J34" s="187"/>
    </row>
  </sheetData>
  <sheetProtection password="DBF2" sheet="1" objects="1" scenarios="1" selectLockedCells="1"/>
  <mergeCells count="24">
    <mergeCell ref="F28:G28"/>
    <mergeCell ref="F29:G29"/>
    <mergeCell ref="F30:G30"/>
    <mergeCell ref="F19:G19"/>
    <mergeCell ref="F20:G20"/>
    <mergeCell ref="F21:G21"/>
    <mergeCell ref="F22:G22"/>
    <mergeCell ref="A23:J23"/>
    <mergeCell ref="F24:G24"/>
    <mergeCell ref="F25:G25"/>
    <mergeCell ref="A26:J26"/>
    <mergeCell ref="F27:G27"/>
    <mergeCell ref="A18:J18"/>
    <mergeCell ref="C5:H6"/>
    <mergeCell ref="A9:B11"/>
    <mergeCell ref="H9:H11"/>
    <mergeCell ref="I9:I12"/>
    <mergeCell ref="J9:J12"/>
    <mergeCell ref="F12:G12"/>
    <mergeCell ref="A13:J13"/>
    <mergeCell ref="F14:G14"/>
    <mergeCell ref="F15:G15"/>
    <mergeCell ref="F16:G16"/>
    <mergeCell ref="F17:G17"/>
  </mergeCells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RowColHeaders="0" zoomScale="170" zoomScaleNormal="170" workbookViewId="0"/>
  </sheetViews>
  <sheetFormatPr baseColWidth="10" defaultColWidth="12.28515625" defaultRowHeight="12.75"/>
  <cols>
    <col min="1" max="1" width="16.140625" style="64" customWidth="1"/>
    <col min="2" max="2" width="37.28515625" style="64" customWidth="1"/>
    <col min="3" max="3" width="16.28515625" style="64" customWidth="1"/>
    <col min="4" max="4" width="19.85546875" style="64" customWidth="1"/>
    <col min="5" max="5" width="18.28515625" style="64" customWidth="1"/>
    <col min="6" max="6" width="9.28515625" style="64" customWidth="1"/>
    <col min="7" max="7" width="10.140625" style="64" bestFit="1" customWidth="1"/>
    <col min="8" max="8" width="16.140625" style="64" customWidth="1"/>
    <col min="9" max="9" width="16" style="64" customWidth="1"/>
    <col min="10" max="10" width="15.5703125" style="64" customWidth="1"/>
    <col min="11" max="16384" width="12.28515625" style="4"/>
  </cols>
  <sheetData>
    <row r="1" spans="1:12">
      <c r="A1" s="66"/>
    </row>
    <row r="4" spans="1:12" ht="12.75" customHeight="1">
      <c r="L4" s="55"/>
    </row>
    <row r="5" spans="1:12" ht="12.75" customHeight="1"/>
    <row r="8" spans="1:12" ht="9" customHeight="1">
      <c r="K8" s="54"/>
    </row>
    <row r="9" spans="1:12" ht="12.75" customHeight="1"/>
    <row r="10" spans="1:12" ht="12.75" customHeight="1"/>
    <row r="14" spans="1:12">
      <c r="L14" s="54"/>
    </row>
    <row r="21" spans="11:13">
      <c r="K21" s="54"/>
    </row>
    <row r="24" spans="11:13" ht="15" customHeight="1">
      <c r="L24" s="54"/>
    </row>
    <row r="30" spans="11:13">
      <c r="M30" s="54"/>
    </row>
  </sheetData>
  <sheetProtection selectLockedCell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L42"/>
  <sheetViews>
    <sheetView tabSelected="1" zoomScale="90" zoomScaleNormal="90" workbookViewId="0">
      <pane ySplit="12" topLeftCell="A13" activePane="bottomLeft" state="frozen"/>
      <selection activeCell="A31" sqref="A31"/>
      <selection pane="bottomLeft" activeCell="I24" sqref="I24"/>
    </sheetView>
  </sheetViews>
  <sheetFormatPr baseColWidth="10" defaultColWidth="12.28515625" defaultRowHeight="12.75"/>
  <cols>
    <col min="1" max="1" width="25.140625" style="64" customWidth="1"/>
    <col min="2" max="2" width="38.7109375" style="64" customWidth="1"/>
    <col min="3" max="3" width="16.28515625" style="64" customWidth="1"/>
    <col min="4" max="4" width="19.85546875" style="64" customWidth="1"/>
    <col min="5" max="5" width="18.28515625" style="64" customWidth="1"/>
    <col min="6" max="6" width="9.28515625" style="64" customWidth="1"/>
    <col min="7" max="7" width="10.140625" style="64" bestFit="1" customWidth="1"/>
    <col min="8" max="8" width="16.140625" style="64" customWidth="1"/>
    <col min="9" max="9" width="16" style="64" customWidth="1"/>
    <col min="10" max="10" width="15.5703125" style="64" customWidth="1"/>
    <col min="11" max="16384" width="12.28515625" style="4"/>
  </cols>
  <sheetData>
    <row r="1" spans="1:12">
      <c r="A1" s="59"/>
      <c r="B1" s="45"/>
      <c r="C1" s="45"/>
      <c r="D1" s="45"/>
      <c r="E1" s="45"/>
      <c r="F1" s="45"/>
      <c r="G1" s="45"/>
      <c r="H1" s="45"/>
      <c r="I1" s="45"/>
      <c r="J1" s="46"/>
    </row>
    <row r="2" spans="1:12">
      <c r="A2" s="60"/>
      <c r="B2" s="47"/>
      <c r="C2" s="47"/>
      <c r="D2" s="47"/>
      <c r="E2" s="47"/>
      <c r="F2" s="47"/>
      <c r="G2" s="47"/>
      <c r="H2" s="47"/>
      <c r="I2" s="47"/>
      <c r="J2" s="48"/>
    </row>
    <row r="3" spans="1:12">
      <c r="A3" s="60"/>
      <c r="B3" s="47"/>
      <c r="C3" s="47"/>
      <c r="D3" s="47"/>
      <c r="E3" s="47"/>
      <c r="F3" s="47"/>
      <c r="G3" s="47"/>
      <c r="H3" s="47"/>
      <c r="I3" s="47"/>
      <c r="J3" s="48"/>
    </row>
    <row r="4" spans="1:12">
      <c r="A4" s="60"/>
      <c r="B4" s="47"/>
      <c r="C4" s="230"/>
      <c r="D4" s="230"/>
      <c r="E4" s="230"/>
      <c r="F4" s="230"/>
      <c r="G4" s="230"/>
      <c r="H4" s="230"/>
      <c r="I4" s="47"/>
      <c r="J4" s="48"/>
      <c r="L4" s="55"/>
    </row>
    <row r="5" spans="1:12">
      <c r="A5" s="60"/>
      <c r="B5" s="47"/>
      <c r="C5" s="230"/>
      <c r="D5" s="230"/>
      <c r="E5" s="230"/>
      <c r="F5" s="230"/>
      <c r="G5" s="230"/>
      <c r="H5" s="230"/>
      <c r="I5" s="47"/>
      <c r="J5" s="48"/>
    </row>
    <row r="6" spans="1:12">
      <c r="A6" s="60"/>
      <c r="B6" s="47"/>
      <c r="C6" s="47"/>
      <c r="D6" s="47"/>
      <c r="E6" s="47"/>
      <c r="F6" s="47"/>
      <c r="G6" s="47"/>
      <c r="H6" s="47"/>
      <c r="I6" s="47"/>
      <c r="J6" s="48"/>
    </row>
    <row r="7" spans="1:12">
      <c r="A7" s="60"/>
      <c r="B7" s="61"/>
      <c r="C7" s="62"/>
      <c r="D7" s="63"/>
      <c r="E7" s="63"/>
      <c r="F7" s="63"/>
      <c r="G7" s="63"/>
      <c r="H7" s="63"/>
      <c r="I7" s="47"/>
      <c r="J7" s="48"/>
    </row>
    <row r="8" spans="1:12" ht="45.75" customHeight="1">
      <c r="A8" s="60"/>
      <c r="B8" s="47"/>
      <c r="C8" s="47"/>
      <c r="D8" s="47"/>
      <c r="E8" s="47"/>
      <c r="F8" s="47"/>
      <c r="G8" s="47"/>
      <c r="H8" s="47"/>
      <c r="I8" s="47"/>
      <c r="J8" s="48"/>
      <c r="K8" s="54"/>
    </row>
    <row r="9" spans="1:12" ht="12.75" customHeight="1">
      <c r="A9" s="231" t="s">
        <v>189</v>
      </c>
      <c r="B9" s="232"/>
      <c r="C9" s="150" t="s">
        <v>246</v>
      </c>
      <c r="D9" s="88">
        <f>(1-(1-C11)*(1-D11)*(1-F11)*(1-G11))</f>
        <v>0</v>
      </c>
      <c r="E9" s="148"/>
      <c r="F9" s="148"/>
      <c r="G9" s="149"/>
      <c r="H9" s="237" t="s">
        <v>3</v>
      </c>
      <c r="I9" s="237" t="s">
        <v>191</v>
      </c>
      <c r="J9" s="237" t="s">
        <v>4</v>
      </c>
    </row>
    <row r="10" spans="1:12" ht="12.75" customHeight="1">
      <c r="A10" s="233"/>
      <c r="B10" s="234"/>
      <c r="C10" s="150" t="s">
        <v>190</v>
      </c>
      <c r="D10" s="150" t="s">
        <v>210</v>
      </c>
      <c r="E10" s="150" t="s">
        <v>0</v>
      </c>
      <c r="F10" s="150" t="s">
        <v>1</v>
      </c>
      <c r="G10" s="151" t="s">
        <v>2</v>
      </c>
      <c r="H10" s="238"/>
      <c r="I10" s="238"/>
      <c r="J10" s="238"/>
    </row>
    <row r="11" spans="1:12" ht="12.75" customHeight="1">
      <c r="A11" s="235"/>
      <c r="B11" s="236"/>
      <c r="C11" s="57"/>
      <c r="D11" s="57">
        <v>0</v>
      </c>
      <c r="E11" s="58">
        <v>0</v>
      </c>
      <c r="F11" s="57">
        <v>0</v>
      </c>
      <c r="G11" s="57"/>
      <c r="H11" s="238"/>
      <c r="I11" s="238"/>
      <c r="J11" s="238"/>
    </row>
    <row r="12" spans="1:12">
      <c r="A12" s="146" t="s">
        <v>5</v>
      </c>
      <c r="B12" s="147" t="s">
        <v>195</v>
      </c>
      <c r="C12" s="152" t="s">
        <v>194</v>
      </c>
      <c r="D12" s="152" t="s">
        <v>193</v>
      </c>
      <c r="E12" s="152" t="s">
        <v>6</v>
      </c>
      <c r="F12" s="244" t="s">
        <v>192</v>
      </c>
      <c r="G12" s="244"/>
      <c r="H12" s="71">
        <v>0</v>
      </c>
      <c r="I12" s="238"/>
      <c r="J12" s="238"/>
    </row>
    <row r="13" spans="1:12" ht="15">
      <c r="A13" s="245" t="s">
        <v>314</v>
      </c>
      <c r="B13" s="246"/>
      <c r="C13" s="246"/>
      <c r="D13" s="246"/>
      <c r="E13" s="246"/>
      <c r="F13" s="246"/>
      <c r="G13" s="246"/>
      <c r="H13" s="246"/>
      <c r="I13" s="246"/>
      <c r="J13" s="246"/>
    </row>
    <row r="14" spans="1:12" ht="14.25" customHeight="1">
      <c r="A14" s="103" t="s">
        <v>7</v>
      </c>
      <c r="B14" s="104" t="s">
        <v>8</v>
      </c>
      <c r="C14" s="105">
        <v>2021</v>
      </c>
      <c r="D14" s="106">
        <f t="shared" ref="D14:D20" si="0">C14*(1-$D$11)*(1-$C$11)</f>
        <v>2021</v>
      </c>
      <c r="E14" s="106">
        <f t="shared" ref="E14:E20" si="1">+D14*$E$11</f>
        <v>0</v>
      </c>
      <c r="F14" s="247">
        <f t="shared" ref="F14:F20" si="2">(D14*(1-$F$11))*(1-$G$11)+E14</f>
        <v>2021</v>
      </c>
      <c r="G14" s="247"/>
      <c r="H14" s="106">
        <f t="shared" ref="H14:H20" si="3">IF($H$12=0,F14,(F14/(1-$H$12)))</f>
        <v>2021</v>
      </c>
      <c r="I14" s="74"/>
      <c r="J14" s="100">
        <f t="shared" ref="J14:J20" si="4">IF(I14=0,0,((I14-H14)/(H14))*1)</f>
        <v>0</v>
      </c>
    </row>
    <row r="15" spans="1:12" ht="14.25" customHeight="1">
      <c r="A15" s="107" t="s">
        <v>11</v>
      </c>
      <c r="B15" s="108" t="s">
        <v>297</v>
      </c>
      <c r="C15" s="145">
        <v>1266</v>
      </c>
      <c r="D15" s="109">
        <f t="shared" si="0"/>
        <v>1266</v>
      </c>
      <c r="E15" s="109">
        <f t="shared" si="1"/>
        <v>0</v>
      </c>
      <c r="F15" s="239">
        <f t="shared" si="2"/>
        <v>1266</v>
      </c>
      <c r="G15" s="239"/>
      <c r="H15" s="109">
        <f t="shared" si="3"/>
        <v>1266</v>
      </c>
      <c r="I15" s="72"/>
      <c r="J15" s="101">
        <f t="shared" si="4"/>
        <v>0</v>
      </c>
    </row>
    <row r="16" spans="1:12" ht="14.25" customHeight="1">
      <c r="A16" s="107" t="s">
        <v>10</v>
      </c>
      <c r="B16" s="108" t="s">
        <v>296</v>
      </c>
      <c r="C16" s="145">
        <v>781</v>
      </c>
      <c r="D16" s="109">
        <f t="shared" si="0"/>
        <v>781</v>
      </c>
      <c r="E16" s="109">
        <f t="shared" si="1"/>
        <v>0</v>
      </c>
      <c r="F16" s="239">
        <f>(D16*(1-$F$11))*(1-$G$11)+E16</f>
        <v>781</v>
      </c>
      <c r="G16" s="239"/>
      <c r="H16" s="109">
        <f t="shared" si="3"/>
        <v>781</v>
      </c>
      <c r="I16" s="72"/>
      <c r="J16" s="101">
        <f t="shared" si="4"/>
        <v>0</v>
      </c>
    </row>
    <row r="17" spans="1:10" ht="14.25" customHeight="1">
      <c r="A17" s="103" t="s">
        <v>9</v>
      </c>
      <c r="B17" s="108" t="s">
        <v>295</v>
      </c>
      <c r="C17" s="145">
        <v>548</v>
      </c>
      <c r="D17" s="109">
        <f t="shared" si="0"/>
        <v>548</v>
      </c>
      <c r="E17" s="109">
        <f t="shared" si="1"/>
        <v>0</v>
      </c>
      <c r="F17" s="239">
        <f t="shared" si="2"/>
        <v>548</v>
      </c>
      <c r="G17" s="239"/>
      <c r="H17" s="109">
        <f t="shared" si="3"/>
        <v>548</v>
      </c>
      <c r="I17" s="72"/>
      <c r="J17" s="101">
        <f t="shared" si="4"/>
        <v>0</v>
      </c>
    </row>
    <row r="18" spans="1:10" ht="15">
      <c r="A18" s="172">
        <v>31303081000</v>
      </c>
      <c r="B18" s="108" t="s">
        <v>298</v>
      </c>
      <c r="C18" s="174">
        <v>445</v>
      </c>
      <c r="D18" s="109">
        <f t="shared" si="0"/>
        <v>445</v>
      </c>
      <c r="E18" s="109">
        <f t="shared" si="1"/>
        <v>0</v>
      </c>
      <c r="F18" s="239">
        <f t="shared" si="2"/>
        <v>445</v>
      </c>
      <c r="G18" s="239"/>
      <c r="H18" s="109">
        <f t="shared" si="3"/>
        <v>445</v>
      </c>
      <c r="I18" s="193"/>
      <c r="J18" s="101">
        <f t="shared" si="4"/>
        <v>0</v>
      </c>
    </row>
    <row r="19" spans="1:10" ht="15">
      <c r="A19" s="172">
        <v>31303102000</v>
      </c>
      <c r="B19" s="108" t="s">
        <v>299</v>
      </c>
      <c r="C19" s="156">
        <v>332</v>
      </c>
      <c r="D19" s="109">
        <f t="shared" si="0"/>
        <v>332</v>
      </c>
      <c r="E19" s="109">
        <f t="shared" si="1"/>
        <v>0</v>
      </c>
      <c r="F19" s="239">
        <f t="shared" si="2"/>
        <v>332</v>
      </c>
      <c r="G19" s="239"/>
      <c r="H19" s="109">
        <f t="shared" si="3"/>
        <v>332</v>
      </c>
      <c r="I19" s="193"/>
      <c r="J19" s="101">
        <f t="shared" si="4"/>
        <v>0</v>
      </c>
    </row>
    <row r="20" spans="1:10" ht="15">
      <c r="A20" s="103" t="s">
        <v>305</v>
      </c>
      <c r="B20" s="104" t="s">
        <v>300</v>
      </c>
      <c r="C20" s="156">
        <v>210</v>
      </c>
      <c r="D20" s="106">
        <f t="shared" si="0"/>
        <v>210</v>
      </c>
      <c r="E20" s="106">
        <f t="shared" si="1"/>
        <v>0</v>
      </c>
      <c r="F20" s="240">
        <f t="shared" si="2"/>
        <v>210</v>
      </c>
      <c r="G20" s="240"/>
      <c r="H20" s="106">
        <f t="shared" si="3"/>
        <v>210</v>
      </c>
      <c r="I20" s="197"/>
      <c r="J20" s="100">
        <f t="shared" si="4"/>
        <v>0</v>
      </c>
    </row>
    <row r="21" spans="1:10" ht="15">
      <c r="A21" s="242" t="s">
        <v>356</v>
      </c>
      <c r="B21" s="243"/>
      <c r="C21" s="243"/>
      <c r="D21" s="243"/>
      <c r="E21" s="243"/>
      <c r="F21" s="243"/>
      <c r="G21" s="243"/>
      <c r="H21" s="243"/>
      <c r="I21" s="243"/>
      <c r="J21" s="243"/>
    </row>
    <row r="22" spans="1:10" ht="13.5" customHeight="1">
      <c r="A22" s="191" t="s">
        <v>344</v>
      </c>
      <c r="B22" s="108" t="s">
        <v>341</v>
      </c>
      <c r="C22" s="105">
        <v>130948</v>
      </c>
      <c r="D22" s="110">
        <f t="shared" ref="D22:D35" si="5">C22*(1-$D$11)*(1-$C$11)</f>
        <v>130948</v>
      </c>
      <c r="E22" s="110">
        <f t="shared" ref="E22:E35" si="6">+D22*$E$11</f>
        <v>0</v>
      </c>
      <c r="F22" s="241">
        <f t="shared" ref="F22:F35" si="7">(D22*(1-$F$11))*(1-$G$11)+E22</f>
        <v>130948</v>
      </c>
      <c r="G22" s="241"/>
      <c r="H22" s="110">
        <f t="shared" ref="H22:H35" si="8">IF($H$12=0,F22,(F22/(1-$H$12)))</f>
        <v>130948</v>
      </c>
      <c r="I22" s="73"/>
      <c r="J22" s="101">
        <f t="shared" ref="J22:J35" si="9">IF(I22=0,0,((I22-H22)/(H22))*1)</f>
        <v>0</v>
      </c>
    </row>
    <row r="23" spans="1:10" ht="13.5" customHeight="1">
      <c r="A23" s="191" t="s">
        <v>343</v>
      </c>
      <c r="B23" s="108" t="s">
        <v>340</v>
      </c>
      <c r="C23" s="105">
        <v>98132</v>
      </c>
      <c r="D23" s="110">
        <f t="shared" si="5"/>
        <v>98132</v>
      </c>
      <c r="E23" s="110">
        <f t="shared" si="6"/>
        <v>0</v>
      </c>
      <c r="F23" s="241">
        <f t="shared" si="7"/>
        <v>98132</v>
      </c>
      <c r="G23" s="241"/>
      <c r="H23" s="110">
        <f t="shared" si="8"/>
        <v>98132</v>
      </c>
      <c r="I23" s="73"/>
      <c r="J23" s="101">
        <f t="shared" si="9"/>
        <v>0</v>
      </c>
    </row>
    <row r="24" spans="1:10" ht="13.5" customHeight="1">
      <c r="A24" s="191" t="s">
        <v>342</v>
      </c>
      <c r="B24" s="108" t="s">
        <v>339</v>
      </c>
      <c r="C24" s="105">
        <v>77580</v>
      </c>
      <c r="D24" s="110">
        <f t="shared" si="5"/>
        <v>77580</v>
      </c>
      <c r="E24" s="110">
        <f t="shared" si="6"/>
        <v>0</v>
      </c>
      <c r="F24" s="241">
        <f t="shared" si="7"/>
        <v>77580</v>
      </c>
      <c r="G24" s="241"/>
      <c r="H24" s="110">
        <f t="shared" si="8"/>
        <v>77580</v>
      </c>
      <c r="I24" s="73"/>
      <c r="J24" s="101">
        <f t="shared" si="9"/>
        <v>0</v>
      </c>
    </row>
    <row r="25" spans="1:10" ht="13.5" customHeight="1">
      <c r="A25" s="111" t="s">
        <v>33</v>
      </c>
      <c r="B25" s="108" t="s">
        <v>34</v>
      </c>
      <c r="C25" s="105">
        <v>64391</v>
      </c>
      <c r="D25" s="110">
        <f t="shared" si="5"/>
        <v>64391</v>
      </c>
      <c r="E25" s="110">
        <f t="shared" si="6"/>
        <v>0</v>
      </c>
      <c r="F25" s="241">
        <f t="shared" si="7"/>
        <v>64391</v>
      </c>
      <c r="G25" s="241"/>
      <c r="H25" s="110">
        <f t="shared" si="8"/>
        <v>64391</v>
      </c>
      <c r="I25" s="73"/>
      <c r="J25" s="101">
        <f t="shared" si="9"/>
        <v>0</v>
      </c>
    </row>
    <row r="26" spans="1:10" ht="13.5" customHeight="1">
      <c r="A26" s="107" t="s">
        <v>31</v>
      </c>
      <c r="B26" s="108" t="s">
        <v>32</v>
      </c>
      <c r="C26" s="105">
        <v>47972</v>
      </c>
      <c r="D26" s="110">
        <f t="shared" si="5"/>
        <v>47972</v>
      </c>
      <c r="E26" s="110">
        <f t="shared" si="6"/>
        <v>0</v>
      </c>
      <c r="F26" s="241">
        <f t="shared" si="7"/>
        <v>47972</v>
      </c>
      <c r="G26" s="241"/>
      <c r="H26" s="110">
        <f t="shared" si="8"/>
        <v>47972</v>
      </c>
      <c r="I26" s="73"/>
      <c r="J26" s="101">
        <f t="shared" si="9"/>
        <v>0</v>
      </c>
    </row>
    <row r="27" spans="1:10" ht="13.5" customHeight="1">
      <c r="A27" s="107" t="s">
        <v>29</v>
      </c>
      <c r="B27" s="108" t="s">
        <v>30</v>
      </c>
      <c r="C27" s="105">
        <v>43233</v>
      </c>
      <c r="D27" s="110">
        <f t="shared" si="5"/>
        <v>43233</v>
      </c>
      <c r="E27" s="110">
        <f t="shared" si="6"/>
        <v>0</v>
      </c>
      <c r="F27" s="241">
        <f t="shared" si="7"/>
        <v>43233</v>
      </c>
      <c r="G27" s="241"/>
      <c r="H27" s="110">
        <f t="shared" si="8"/>
        <v>43233</v>
      </c>
      <c r="I27" s="73"/>
      <c r="J27" s="101">
        <f t="shared" si="9"/>
        <v>0</v>
      </c>
    </row>
    <row r="28" spans="1:10" ht="13.5" customHeight="1">
      <c r="A28" s="107" t="s">
        <v>27</v>
      </c>
      <c r="B28" s="108" t="s">
        <v>28</v>
      </c>
      <c r="C28" s="105">
        <v>36154</v>
      </c>
      <c r="D28" s="110">
        <f t="shared" si="5"/>
        <v>36154</v>
      </c>
      <c r="E28" s="110">
        <f t="shared" si="6"/>
        <v>0</v>
      </c>
      <c r="F28" s="241">
        <f t="shared" si="7"/>
        <v>36154</v>
      </c>
      <c r="G28" s="241"/>
      <c r="H28" s="110">
        <f t="shared" si="8"/>
        <v>36154</v>
      </c>
      <c r="I28" s="73"/>
      <c r="J28" s="101">
        <f t="shared" si="9"/>
        <v>0</v>
      </c>
    </row>
    <row r="29" spans="1:10" ht="13.5" customHeight="1">
      <c r="A29" s="107" t="s">
        <v>25</v>
      </c>
      <c r="B29" s="108" t="s">
        <v>26</v>
      </c>
      <c r="C29" s="105">
        <v>31029</v>
      </c>
      <c r="D29" s="110">
        <f t="shared" si="5"/>
        <v>31029</v>
      </c>
      <c r="E29" s="110">
        <f t="shared" si="6"/>
        <v>0</v>
      </c>
      <c r="F29" s="241">
        <f t="shared" si="7"/>
        <v>31029</v>
      </c>
      <c r="G29" s="241"/>
      <c r="H29" s="110">
        <f t="shared" si="8"/>
        <v>31029</v>
      </c>
      <c r="I29" s="73"/>
      <c r="J29" s="101">
        <f t="shared" si="9"/>
        <v>0</v>
      </c>
    </row>
    <row r="30" spans="1:10" ht="13.5" customHeight="1">
      <c r="A30" s="107" t="s">
        <v>23</v>
      </c>
      <c r="B30" s="108" t="s">
        <v>24</v>
      </c>
      <c r="C30" s="105">
        <v>26659</v>
      </c>
      <c r="D30" s="110">
        <f t="shared" si="5"/>
        <v>26659</v>
      </c>
      <c r="E30" s="110">
        <f t="shared" si="6"/>
        <v>0</v>
      </c>
      <c r="F30" s="241">
        <f t="shared" si="7"/>
        <v>26659</v>
      </c>
      <c r="G30" s="241"/>
      <c r="H30" s="110">
        <f t="shared" si="8"/>
        <v>26659</v>
      </c>
      <c r="I30" s="73"/>
      <c r="J30" s="101">
        <f t="shared" si="9"/>
        <v>0</v>
      </c>
    </row>
    <row r="31" spans="1:10" ht="13.5" customHeight="1">
      <c r="A31" s="107" t="s">
        <v>21</v>
      </c>
      <c r="B31" s="108" t="s">
        <v>22</v>
      </c>
      <c r="C31" s="105">
        <v>22072</v>
      </c>
      <c r="D31" s="110">
        <f t="shared" si="5"/>
        <v>22072</v>
      </c>
      <c r="E31" s="110">
        <f t="shared" si="6"/>
        <v>0</v>
      </c>
      <c r="F31" s="241">
        <f t="shared" si="7"/>
        <v>22072</v>
      </c>
      <c r="G31" s="241"/>
      <c r="H31" s="110">
        <f t="shared" si="8"/>
        <v>22072</v>
      </c>
      <c r="I31" s="73"/>
      <c r="J31" s="101">
        <f t="shared" si="9"/>
        <v>0</v>
      </c>
    </row>
    <row r="32" spans="1:10" ht="13.5" customHeight="1">
      <c r="A32" s="107" t="s">
        <v>19</v>
      </c>
      <c r="B32" s="108" t="s">
        <v>20</v>
      </c>
      <c r="C32" s="105">
        <v>17012</v>
      </c>
      <c r="D32" s="110">
        <f t="shared" si="5"/>
        <v>17012</v>
      </c>
      <c r="E32" s="110">
        <f t="shared" si="6"/>
        <v>0</v>
      </c>
      <c r="F32" s="241">
        <f t="shared" si="7"/>
        <v>17012</v>
      </c>
      <c r="G32" s="241"/>
      <c r="H32" s="110">
        <f t="shared" si="8"/>
        <v>17012</v>
      </c>
      <c r="I32" s="73"/>
      <c r="J32" s="101">
        <f t="shared" si="9"/>
        <v>0</v>
      </c>
    </row>
    <row r="33" spans="1:10" ht="13.5" customHeight="1">
      <c r="A33" s="107" t="s">
        <v>18</v>
      </c>
      <c r="B33" s="108" t="s">
        <v>405</v>
      </c>
      <c r="C33" s="105">
        <v>13464</v>
      </c>
      <c r="D33" s="110">
        <f t="shared" si="5"/>
        <v>13464</v>
      </c>
      <c r="E33" s="110">
        <f t="shared" si="6"/>
        <v>0</v>
      </c>
      <c r="F33" s="241">
        <f t="shared" si="7"/>
        <v>13464</v>
      </c>
      <c r="G33" s="241"/>
      <c r="H33" s="110">
        <f t="shared" si="8"/>
        <v>13464</v>
      </c>
      <c r="I33" s="73"/>
      <c r="J33" s="101">
        <f t="shared" si="9"/>
        <v>0</v>
      </c>
    </row>
    <row r="34" spans="1:10" ht="13.5" customHeight="1">
      <c r="A34" s="107" t="s">
        <v>16</v>
      </c>
      <c r="B34" s="108" t="s">
        <v>17</v>
      </c>
      <c r="C34" s="105">
        <v>8606</v>
      </c>
      <c r="D34" s="110">
        <f t="shared" si="5"/>
        <v>8606</v>
      </c>
      <c r="E34" s="110">
        <f t="shared" si="6"/>
        <v>0</v>
      </c>
      <c r="F34" s="241">
        <f t="shared" si="7"/>
        <v>8606</v>
      </c>
      <c r="G34" s="241"/>
      <c r="H34" s="110">
        <f t="shared" si="8"/>
        <v>8606</v>
      </c>
      <c r="I34" s="73"/>
      <c r="J34" s="101">
        <f t="shared" si="9"/>
        <v>0</v>
      </c>
    </row>
    <row r="35" spans="1:10" ht="13.5" customHeight="1">
      <c r="A35" s="107" t="s">
        <v>14</v>
      </c>
      <c r="B35" s="108" t="s">
        <v>15</v>
      </c>
      <c r="C35" s="105">
        <v>5349</v>
      </c>
      <c r="D35" s="110">
        <f t="shared" si="5"/>
        <v>5349</v>
      </c>
      <c r="E35" s="110">
        <f t="shared" si="6"/>
        <v>0</v>
      </c>
      <c r="F35" s="241">
        <f t="shared" si="7"/>
        <v>5349</v>
      </c>
      <c r="G35" s="241"/>
      <c r="H35" s="110">
        <f t="shared" si="8"/>
        <v>5349</v>
      </c>
      <c r="I35" s="73"/>
      <c r="J35" s="101">
        <f t="shared" si="9"/>
        <v>0</v>
      </c>
    </row>
    <row r="36" spans="1:10" ht="13.5" customHeight="1">
      <c r="A36" s="107" t="s">
        <v>12</v>
      </c>
      <c r="B36" s="108" t="s">
        <v>13</v>
      </c>
      <c r="C36" s="105">
        <v>3475</v>
      </c>
      <c r="D36" s="110">
        <f t="shared" ref="D36" si="10">C36*(1-$D$11)*(1-$C$11)</f>
        <v>3475</v>
      </c>
      <c r="E36" s="110">
        <f t="shared" ref="E36" si="11">+D36*$E$11</f>
        <v>0</v>
      </c>
      <c r="F36" s="241">
        <f t="shared" ref="F36" si="12">(D36*(1-$F$11))*(1-$G$11)+E36</f>
        <v>3475</v>
      </c>
      <c r="G36" s="241"/>
      <c r="H36" s="110">
        <f t="shared" ref="H36" si="13">IF($H$12=0,F36,(F36/(1-$H$12)))</f>
        <v>3475</v>
      </c>
      <c r="I36" s="73"/>
      <c r="J36" s="101">
        <f t="shared" ref="J36" si="14">IF(I36=0,0,((I36-H36)/(H36))*1)</f>
        <v>0</v>
      </c>
    </row>
    <row r="37" spans="1:10" ht="13.5" customHeight="1">
      <c r="A37" s="205" t="s">
        <v>365</v>
      </c>
      <c r="B37" s="206" t="s">
        <v>357</v>
      </c>
      <c r="C37" s="190">
        <v>2150</v>
      </c>
      <c r="D37" s="207">
        <f t="shared" ref="D37" si="15">C37*(1-$D$11)*(1-$C$11)</f>
        <v>2150</v>
      </c>
      <c r="E37" s="207">
        <f t="shared" ref="E37" si="16">+D37*$E$11</f>
        <v>0</v>
      </c>
      <c r="F37" s="229">
        <f t="shared" ref="F37" si="17">(D37*(1-$F$11))*(1-$G$11)+E37</f>
        <v>2150</v>
      </c>
      <c r="G37" s="229"/>
      <c r="H37" s="207">
        <f t="shared" ref="H37" si="18">IF($H$12=0,F37,(F37/(1-$H$12)))</f>
        <v>2150</v>
      </c>
      <c r="I37" s="208"/>
      <c r="J37" s="171">
        <f t="shared" ref="J37" si="19">IF(I37=0,0,((I37-H37)/(H37))*1)</f>
        <v>0</v>
      </c>
    </row>
    <row r="38" spans="1:10">
      <c r="A38" s="178"/>
      <c r="B38" s="178"/>
      <c r="C38" s="178"/>
      <c r="D38" s="178"/>
      <c r="E38" s="178"/>
      <c r="F38" s="178"/>
      <c r="G38" s="178"/>
      <c r="H38" s="178"/>
      <c r="I38" s="178"/>
      <c r="J38" s="178"/>
    </row>
    <row r="39" spans="1:10">
      <c r="A39" s="178"/>
      <c r="B39" s="178"/>
      <c r="C39" s="178"/>
      <c r="D39" s="178"/>
      <c r="E39" s="178"/>
      <c r="F39" s="178"/>
      <c r="G39" s="178"/>
      <c r="H39" s="178"/>
      <c r="I39" s="178"/>
      <c r="J39" s="178"/>
    </row>
    <row r="40" spans="1:10">
      <c r="A40" s="178"/>
      <c r="B40" s="178"/>
      <c r="C40" s="178"/>
      <c r="D40" s="178"/>
      <c r="E40" s="178"/>
      <c r="F40" s="178"/>
      <c r="G40" s="178"/>
      <c r="H40" s="178"/>
      <c r="I40" s="178"/>
      <c r="J40" s="178"/>
    </row>
    <row r="41" spans="1:10">
      <c r="A41" s="178"/>
      <c r="B41" s="178"/>
      <c r="C41" s="178"/>
      <c r="D41" s="178"/>
      <c r="E41" s="178"/>
      <c r="F41" s="178"/>
      <c r="G41" s="178"/>
      <c r="H41" s="178"/>
      <c r="I41" s="178"/>
      <c r="J41" s="178"/>
    </row>
    <row r="42" spans="1:10">
      <c r="A42" s="178"/>
      <c r="B42" s="178"/>
      <c r="C42" s="178"/>
      <c r="D42" s="178"/>
      <c r="E42" s="178"/>
      <c r="F42" s="178"/>
      <c r="G42" s="178"/>
      <c r="H42" s="178"/>
      <c r="I42" s="178"/>
      <c r="J42" s="178"/>
    </row>
  </sheetData>
  <sheetProtection password="DBF2" sheet="1" objects="1" scenarios="1" selectLockedCells="1"/>
  <mergeCells count="31">
    <mergeCell ref="F24:G24"/>
    <mergeCell ref="F27:G27"/>
    <mergeCell ref="F26:G26"/>
    <mergeCell ref="F25:G25"/>
    <mergeCell ref="F32:G32"/>
    <mergeCell ref="F31:G31"/>
    <mergeCell ref="F30:G30"/>
    <mergeCell ref="F29:G29"/>
    <mergeCell ref="F28:G28"/>
    <mergeCell ref="F12:G12"/>
    <mergeCell ref="A13:J13"/>
    <mergeCell ref="F14:G14"/>
    <mergeCell ref="F15:G15"/>
    <mergeCell ref="F23:G23"/>
    <mergeCell ref="F22:G22"/>
    <mergeCell ref="F37:G37"/>
    <mergeCell ref="C4:H5"/>
    <mergeCell ref="A9:B11"/>
    <mergeCell ref="H9:H11"/>
    <mergeCell ref="I9:I12"/>
    <mergeCell ref="F17:G17"/>
    <mergeCell ref="F20:G20"/>
    <mergeCell ref="F19:G19"/>
    <mergeCell ref="F18:G18"/>
    <mergeCell ref="F36:G36"/>
    <mergeCell ref="F35:G35"/>
    <mergeCell ref="F34:G34"/>
    <mergeCell ref="A21:J21"/>
    <mergeCell ref="F16:G16"/>
    <mergeCell ref="F33:G33"/>
    <mergeCell ref="J9:J12"/>
  </mergeCells>
  <phoneticPr fontId="3" type="noConversion"/>
  <printOptions headings="1" gridLine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J64"/>
  <sheetViews>
    <sheetView showGridLines="0" zoomScale="90" zoomScaleNormal="90" workbookViewId="0">
      <pane ySplit="12" topLeftCell="A13" activePane="bottomLeft" state="frozen"/>
      <selection activeCell="A31" sqref="A31"/>
      <selection pane="bottomLeft" activeCell="F11" sqref="F11"/>
    </sheetView>
  </sheetViews>
  <sheetFormatPr baseColWidth="10" defaultColWidth="12.28515625" defaultRowHeight="12.75"/>
  <cols>
    <col min="1" max="1" width="16.140625" style="10" customWidth="1"/>
    <col min="2" max="2" width="56.28515625" style="10" customWidth="1"/>
    <col min="3" max="3" width="16.28515625" style="10" customWidth="1"/>
    <col min="4" max="4" width="17.85546875" style="10" bestFit="1" customWidth="1"/>
    <col min="5" max="5" width="16.28515625" style="10" customWidth="1"/>
    <col min="6" max="6" width="9.5703125" style="10" customWidth="1"/>
    <col min="7" max="7" width="9.28515625" style="10" customWidth="1"/>
    <col min="8" max="8" width="13.140625" style="10" customWidth="1"/>
    <col min="9" max="9" width="15.5703125" style="10" customWidth="1"/>
    <col min="10" max="10" width="18.140625" style="10" customWidth="1"/>
    <col min="11" max="16384" width="12.28515625" style="10"/>
  </cols>
  <sheetData>
    <row r="1" spans="1:10">
      <c r="A1" s="8"/>
      <c r="B1" s="9"/>
      <c r="C1" s="9"/>
      <c r="D1" s="9"/>
      <c r="E1" s="9"/>
      <c r="F1" s="9"/>
      <c r="G1" s="9"/>
      <c r="H1" s="9"/>
      <c r="I1" s="50"/>
      <c r="J1" s="51"/>
    </row>
    <row r="2" spans="1:10">
      <c r="A2" s="11"/>
      <c r="B2" s="12"/>
      <c r="C2" s="12"/>
      <c r="D2" s="12"/>
      <c r="E2" s="12"/>
      <c r="F2" s="12"/>
      <c r="G2" s="12"/>
      <c r="H2" s="12"/>
      <c r="I2" s="49"/>
      <c r="J2" s="52"/>
    </row>
    <row r="3" spans="1:10">
      <c r="A3" s="11"/>
      <c r="B3" s="12"/>
      <c r="C3" s="12"/>
      <c r="D3" s="12"/>
      <c r="E3" s="12"/>
      <c r="F3" s="12"/>
      <c r="G3" s="12"/>
      <c r="H3" s="12"/>
      <c r="I3" s="53"/>
      <c r="J3" s="52"/>
    </row>
    <row r="4" spans="1:10">
      <c r="A4" s="11"/>
      <c r="B4" s="12"/>
      <c r="C4" s="250"/>
      <c r="D4" s="250"/>
      <c r="E4" s="250"/>
      <c r="F4" s="250"/>
      <c r="G4" s="250"/>
      <c r="H4" s="250"/>
      <c r="I4" s="53"/>
      <c r="J4" s="52"/>
    </row>
    <row r="5" spans="1:10">
      <c r="A5" s="11"/>
      <c r="B5" s="12"/>
      <c r="C5" s="250"/>
      <c r="D5" s="250"/>
      <c r="E5" s="250"/>
      <c r="F5" s="250"/>
      <c r="G5" s="250"/>
      <c r="H5" s="250"/>
      <c r="I5" s="53"/>
      <c r="J5" s="52"/>
    </row>
    <row r="6" spans="1:10">
      <c r="A6" s="11"/>
      <c r="B6" s="12"/>
      <c r="C6" s="12"/>
      <c r="D6" s="12"/>
      <c r="E6" s="12"/>
      <c r="F6" s="12"/>
      <c r="G6" s="12"/>
      <c r="H6" s="12"/>
      <c r="I6" s="53"/>
      <c r="J6" s="52"/>
    </row>
    <row r="7" spans="1:10">
      <c r="A7" s="11"/>
      <c r="B7" s="13"/>
      <c r="C7" s="14"/>
      <c r="D7" s="12"/>
      <c r="E7" s="12"/>
      <c r="F7" s="12"/>
      <c r="G7" s="12"/>
      <c r="H7" s="12"/>
      <c r="I7" s="53"/>
      <c r="J7" s="52"/>
    </row>
    <row r="8" spans="1:10" ht="43.5" customHeight="1">
      <c r="A8" s="11"/>
      <c r="B8" s="12"/>
      <c r="C8" s="12"/>
      <c r="D8" s="12"/>
      <c r="E8" s="12"/>
      <c r="F8" s="12"/>
      <c r="G8" s="12"/>
      <c r="H8" s="12"/>
      <c r="I8" s="53"/>
      <c r="J8" s="52"/>
    </row>
    <row r="9" spans="1:10" ht="17.100000000000001" customHeight="1">
      <c r="A9" s="258" t="s">
        <v>407</v>
      </c>
      <c r="B9" s="259"/>
      <c r="C9" s="150" t="s">
        <v>246</v>
      </c>
      <c r="D9" s="88">
        <f>(1-(1-C11)*(1-D11)*(1-F11)*(1-G11))</f>
        <v>0</v>
      </c>
      <c r="E9" s="148"/>
      <c r="F9" s="148"/>
      <c r="G9" s="149"/>
      <c r="H9" s="255" t="s">
        <v>3</v>
      </c>
      <c r="I9" s="255" t="s">
        <v>191</v>
      </c>
      <c r="J9" s="255" t="s">
        <v>4</v>
      </c>
    </row>
    <row r="10" spans="1:10" ht="17.100000000000001" customHeight="1">
      <c r="A10" s="260"/>
      <c r="B10" s="261"/>
      <c r="C10" s="150" t="s">
        <v>190</v>
      </c>
      <c r="D10" s="150" t="s">
        <v>210</v>
      </c>
      <c r="E10" s="150" t="s">
        <v>0</v>
      </c>
      <c r="F10" s="150" t="s">
        <v>1</v>
      </c>
      <c r="G10" s="151" t="s">
        <v>2</v>
      </c>
      <c r="H10" s="256"/>
      <c r="I10" s="256"/>
      <c r="J10" s="256"/>
    </row>
    <row r="11" spans="1:10" ht="12.75" customHeight="1">
      <c r="A11" s="262"/>
      <c r="B11" s="263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256"/>
      <c r="I11" s="256"/>
      <c r="J11" s="256"/>
    </row>
    <row r="12" spans="1:10" ht="12.75" customHeight="1">
      <c r="A12" s="153" t="s">
        <v>5</v>
      </c>
      <c r="B12" s="154" t="s">
        <v>195</v>
      </c>
      <c r="C12" s="152" t="s">
        <v>194</v>
      </c>
      <c r="D12" s="152" t="s">
        <v>193</v>
      </c>
      <c r="E12" s="152" t="s">
        <v>6</v>
      </c>
      <c r="F12" s="244" t="s">
        <v>192</v>
      </c>
      <c r="G12" s="244"/>
      <c r="H12" s="71">
        <v>0</v>
      </c>
      <c r="I12" s="256"/>
      <c r="J12" s="256"/>
    </row>
    <row r="13" spans="1:10">
      <c r="A13" s="257" t="s">
        <v>406</v>
      </c>
      <c r="B13" s="257"/>
      <c r="C13" s="257"/>
      <c r="D13" s="257"/>
      <c r="E13" s="257"/>
      <c r="F13" s="257"/>
      <c r="G13" s="257"/>
      <c r="H13" s="257"/>
      <c r="I13" s="257"/>
      <c r="J13" s="257"/>
    </row>
    <row r="14" spans="1:10">
      <c r="A14" s="114" t="s">
        <v>42</v>
      </c>
      <c r="B14" s="115" t="s">
        <v>41</v>
      </c>
      <c r="C14" s="204">
        <v>2117</v>
      </c>
      <c r="D14" s="116">
        <f>C14*(1-$D$11)*(1-$C$11)</f>
        <v>2117</v>
      </c>
      <c r="E14" s="116">
        <f>+D14*$E$11</f>
        <v>0</v>
      </c>
      <c r="F14" s="248">
        <f>(D14*(1-$F$11))*(1-$G$11)+E14</f>
        <v>2117</v>
      </c>
      <c r="G14" s="248"/>
      <c r="H14" s="116">
        <f>IF($H$12=0,F14,(F14/(1-$H$12)))</f>
        <v>2117</v>
      </c>
      <c r="I14" s="75"/>
      <c r="J14" s="101">
        <f>IF(I14=0,0,((I14-H14)/(H14))*1)</f>
        <v>0</v>
      </c>
    </row>
    <row r="15" spans="1:10">
      <c r="A15" s="114" t="s">
        <v>39</v>
      </c>
      <c r="B15" s="115" t="s">
        <v>40</v>
      </c>
      <c r="C15" s="204">
        <v>1330</v>
      </c>
      <c r="D15" s="116">
        <f t="shared" ref="D15:D16" si="0">C15*(1-$D$11)*(1-$C$11)</f>
        <v>1330</v>
      </c>
      <c r="E15" s="116">
        <f>+D15*$E$11</f>
        <v>0</v>
      </c>
      <c r="F15" s="248">
        <f>(D15*(1-$F$11))*(1-$G$11)+E15</f>
        <v>1330</v>
      </c>
      <c r="G15" s="248"/>
      <c r="H15" s="116">
        <f>IF($H$12=0,F15,(F15/(1-$H$12)))</f>
        <v>1330</v>
      </c>
      <c r="I15" s="75"/>
      <c r="J15" s="101">
        <f>IF(I15=0,0,((I15-H15)/(H15))*1)</f>
        <v>0</v>
      </c>
    </row>
    <row r="16" spans="1:10">
      <c r="A16" s="114" t="s">
        <v>37</v>
      </c>
      <c r="B16" s="115" t="s">
        <v>38</v>
      </c>
      <c r="C16" s="204">
        <v>827</v>
      </c>
      <c r="D16" s="116">
        <f t="shared" si="0"/>
        <v>827</v>
      </c>
      <c r="E16" s="116">
        <f>+D16*$E$11</f>
        <v>0</v>
      </c>
      <c r="F16" s="248">
        <f>(D16*(1-$F$11))*(1-$G$11)+E16</f>
        <v>827</v>
      </c>
      <c r="G16" s="248"/>
      <c r="H16" s="116">
        <f>IF($H$12=0,F16,(F16/(1-$H$12)))</f>
        <v>827</v>
      </c>
      <c r="I16" s="75"/>
      <c r="J16" s="101">
        <f>IF(I16=0,0,((I16-H16)/(H16))*1)</f>
        <v>0</v>
      </c>
    </row>
    <row r="17" spans="1:10">
      <c r="A17" s="211" t="s">
        <v>35</v>
      </c>
      <c r="B17" s="168" t="s">
        <v>36</v>
      </c>
      <c r="C17" s="190">
        <v>574</v>
      </c>
      <c r="D17" s="169">
        <f>C17*(1-$D$11)*(1-$C$11)</f>
        <v>574</v>
      </c>
      <c r="E17" s="169">
        <f t="shared" ref="E17" si="1">+D17*$E$11</f>
        <v>0</v>
      </c>
      <c r="F17" s="253">
        <f>(D17*(1-$F$11))*(1-$G$11)+E17</f>
        <v>574</v>
      </c>
      <c r="G17" s="253"/>
      <c r="H17" s="169">
        <f t="shared" ref="H17" si="2">IF($H$12=0,F17,(F17/(1-$H$12)))</f>
        <v>574</v>
      </c>
      <c r="I17" s="170"/>
      <c r="J17" s="171">
        <f t="shared" ref="J17" si="3">IF(I17=0,0,((I17-H17)/(H17))*1)</f>
        <v>0</v>
      </c>
    </row>
    <row r="18" spans="1:10">
      <c r="A18" s="251" t="s">
        <v>311</v>
      </c>
      <c r="B18" s="251"/>
      <c r="C18" s="251"/>
      <c r="D18" s="251"/>
      <c r="E18" s="251"/>
      <c r="F18" s="251"/>
      <c r="G18" s="251"/>
      <c r="H18" s="251"/>
      <c r="I18" s="251"/>
      <c r="J18" s="251"/>
    </row>
    <row r="19" spans="1:10">
      <c r="A19" s="209">
        <v>31353520001</v>
      </c>
      <c r="B19" s="163" t="s">
        <v>292</v>
      </c>
      <c r="C19" s="164">
        <v>103298</v>
      </c>
      <c r="D19" s="165">
        <f t="shared" ref="D19:D30" si="4">C19*(1-$D$11)*(1-$C$11)</f>
        <v>103298</v>
      </c>
      <c r="E19" s="165">
        <f t="shared" ref="E19:E30" si="5">+D19*$E$11</f>
        <v>0</v>
      </c>
      <c r="F19" s="254">
        <f>(D19*(1-$F$11))*(1-$G$11)+E19</f>
        <v>103298</v>
      </c>
      <c r="G19" s="254"/>
      <c r="H19" s="165">
        <f t="shared" ref="H19:H30" si="6">IF($H$12=0,F19,(F19/(1-$H$12)))</f>
        <v>103298</v>
      </c>
      <c r="I19" s="166"/>
      <c r="J19" s="167">
        <f t="shared" ref="J19:J30" si="7">IF(I19=0,0,((I19-H19)/(H19))*1)</f>
        <v>0</v>
      </c>
    </row>
    <row r="20" spans="1:10">
      <c r="A20" s="210">
        <v>31353480001</v>
      </c>
      <c r="B20" s="115" t="s">
        <v>293</v>
      </c>
      <c r="C20" s="202">
        <v>95799</v>
      </c>
      <c r="D20" s="116">
        <f t="shared" si="4"/>
        <v>95799</v>
      </c>
      <c r="E20" s="116">
        <f t="shared" si="5"/>
        <v>0</v>
      </c>
      <c r="F20" s="248">
        <f t="shared" ref="F20:F30" si="8">(D20*(1-$F$11))*(1-$G$11)+E20</f>
        <v>95799</v>
      </c>
      <c r="G20" s="248"/>
      <c r="H20" s="116">
        <f t="shared" si="6"/>
        <v>95799</v>
      </c>
      <c r="I20" s="75"/>
      <c r="J20" s="101">
        <f t="shared" si="7"/>
        <v>0</v>
      </c>
    </row>
    <row r="21" spans="1:10">
      <c r="A21" s="210">
        <v>31353460001</v>
      </c>
      <c r="B21" s="115" t="s">
        <v>294</v>
      </c>
      <c r="C21" s="202">
        <v>81664</v>
      </c>
      <c r="D21" s="116">
        <f t="shared" si="4"/>
        <v>81664</v>
      </c>
      <c r="E21" s="116">
        <f t="shared" si="5"/>
        <v>0</v>
      </c>
      <c r="F21" s="248">
        <f t="shared" si="8"/>
        <v>81664</v>
      </c>
      <c r="G21" s="248"/>
      <c r="H21" s="116">
        <f t="shared" si="6"/>
        <v>81664</v>
      </c>
      <c r="I21" s="75"/>
      <c r="J21" s="101">
        <f t="shared" si="7"/>
        <v>0</v>
      </c>
    </row>
    <row r="22" spans="1:10">
      <c r="A22" s="114" t="s">
        <v>73</v>
      </c>
      <c r="B22" s="115" t="s">
        <v>74</v>
      </c>
      <c r="C22" s="202">
        <v>68996</v>
      </c>
      <c r="D22" s="116">
        <f t="shared" si="4"/>
        <v>68996</v>
      </c>
      <c r="E22" s="116">
        <f t="shared" si="5"/>
        <v>0</v>
      </c>
      <c r="F22" s="248">
        <f t="shared" si="8"/>
        <v>68996</v>
      </c>
      <c r="G22" s="248"/>
      <c r="H22" s="116">
        <f t="shared" si="6"/>
        <v>68996</v>
      </c>
      <c r="I22" s="75"/>
      <c r="J22" s="101">
        <f t="shared" si="7"/>
        <v>0</v>
      </c>
    </row>
    <row r="23" spans="1:10">
      <c r="A23" s="114" t="s">
        <v>71</v>
      </c>
      <c r="B23" s="115" t="s">
        <v>72</v>
      </c>
      <c r="C23" s="202">
        <v>53524</v>
      </c>
      <c r="D23" s="116">
        <f t="shared" si="4"/>
        <v>53524</v>
      </c>
      <c r="E23" s="116">
        <f t="shared" si="5"/>
        <v>0</v>
      </c>
      <c r="F23" s="248">
        <f t="shared" si="8"/>
        <v>53524</v>
      </c>
      <c r="G23" s="248"/>
      <c r="H23" s="116">
        <f t="shared" si="6"/>
        <v>53524</v>
      </c>
      <c r="I23" s="75"/>
      <c r="J23" s="101">
        <f t="shared" si="7"/>
        <v>0</v>
      </c>
    </row>
    <row r="24" spans="1:10">
      <c r="A24" s="114" t="s">
        <v>69</v>
      </c>
      <c r="B24" s="115" t="s">
        <v>70</v>
      </c>
      <c r="C24" s="202">
        <v>46415</v>
      </c>
      <c r="D24" s="116">
        <f t="shared" si="4"/>
        <v>46415</v>
      </c>
      <c r="E24" s="116">
        <f t="shared" si="5"/>
        <v>0</v>
      </c>
      <c r="F24" s="248">
        <f t="shared" si="8"/>
        <v>46415</v>
      </c>
      <c r="G24" s="248"/>
      <c r="H24" s="116">
        <f t="shared" si="6"/>
        <v>46415</v>
      </c>
      <c r="I24" s="75"/>
      <c r="J24" s="101">
        <f t="shared" si="7"/>
        <v>0</v>
      </c>
    </row>
    <row r="25" spans="1:10">
      <c r="A25" s="114" t="s">
        <v>67</v>
      </c>
      <c r="B25" s="115" t="s">
        <v>68</v>
      </c>
      <c r="C25" s="202">
        <v>39725</v>
      </c>
      <c r="D25" s="116">
        <f t="shared" si="4"/>
        <v>39725</v>
      </c>
      <c r="E25" s="116">
        <f t="shared" si="5"/>
        <v>0</v>
      </c>
      <c r="F25" s="248">
        <f t="shared" si="8"/>
        <v>39725</v>
      </c>
      <c r="G25" s="248"/>
      <c r="H25" s="116">
        <f t="shared" si="6"/>
        <v>39725</v>
      </c>
      <c r="I25" s="75"/>
      <c r="J25" s="101">
        <f t="shared" si="7"/>
        <v>0</v>
      </c>
    </row>
    <row r="26" spans="1:10">
      <c r="A26" s="114" t="s">
        <v>65</v>
      </c>
      <c r="B26" s="115" t="s">
        <v>66</v>
      </c>
      <c r="C26" s="202">
        <v>33285</v>
      </c>
      <c r="D26" s="116">
        <f t="shared" si="4"/>
        <v>33285</v>
      </c>
      <c r="E26" s="116">
        <f t="shared" si="5"/>
        <v>0</v>
      </c>
      <c r="F26" s="248">
        <f t="shared" si="8"/>
        <v>33285</v>
      </c>
      <c r="G26" s="248"/>
      <c r="H26" s="116">
        <f t="shared" si="6"/>
        <v>33285</v>
      </c>
      <c r="I26" s="75"/>
      <c r="J26" s="101">
        <f t="shared" si="7"/>
        <v>0</v>
      </c>
    </row>
    <row r="27" spans="1:10">
      <c r="A27" s="114" t="s">
        <v>63</v>
      </c>
      <c r="B27" s="115" t="s">
        <v>64</v>
      </c>
      <c r="C27" s="202">
        <v>27566</v>
      </c>
      <c r="D27" s="116">
        <f t="shared" si="4"/>
        <v>27566</v>
      </c>
      <c r="E27" s="116">
        <f t="shared" si="5"/>
        <v>0</v>
      </c>
      <c r="F27" s="248">
        <f t="shared" si="8"/>
        <v>27566</v>
      </c>
      <c r="G27" s="248"/>
      <c r="H27" s="116">
        <f t="shared" si="6"/>
        <v>27566</v>
      </c>
      <c r="I27" s="75"/>
      <c r="J27" s="101">
        <f t="shared" si="7"/>
        <v>0</v>
      </c>
    </row>
    <row r="28" spans="1:10">
      <c r="A28" s="114" t="s">
        <v>61</v>
      </c>
      <c r="B28" s="115" t="s">
        <v>62</v>
      </c>
      <c r="C28" s="202">
        <v>23357</v>
      </c>
      <c r="D28" s="116">
        <f t="shared" si="4"/>
        <v>23357</v>
      </c>
      <c r="E28" s="116">
        <f t="shared" si="5"/>
        <v>0</v>
      </c>
      <c r="F28" s="248">
        <f t="shared" si="8"/>
        <v>23357</v>
      </c>
      <c r="G28" s="248"/>
      <c r="H28" s="116">
        <f t="shared" si="6"/>
        <v>23357</v>
      </c>
      <c r="I28" s="75"/>
      <c r="J28" s="101">
        <f t="shared" si="7"/>
        <v>0</v>
      </c>
    </row>
    <row r="29" spans="1:10">
      <c r="A29" s="114" t="s">
        <v>59</v>
      </c>
      <c r="B29" s="115" t="s">
        <v>60</v>
      </c>
      <c r="C29" s="202">
        <v>17593</v>
      </c>
      <c r="D29" s="116">
        <f t="shared" si="4"/>
        <v>17593</v>
      </c>
      <c r="E29" s="116">
        <f t="shared" si="5"/>
        <v>0</v>
      </c>
      <c r="F29" s="248">
        <f t="shared" si="8"/>
        <v>17593</v>
      </c>
      <c r="G29" s="248"/>
      <c r="H29" s="116">
        <f t="shared" si="6"/>
        <v>17593</v>
      </c>
      <c r="I29" s="75"/>
      <c r="J29" s="101">
        <f t="shared" si="7"/>
        <v>0</v>
      </c>
    </row>
    <row r="30" spans="1:10">
      <c r="A30" s="114" t="s">
        <v>57</v>
      </c>
      <c r="B30" s="115" t="s">
        <v>58</v>
      </c>
      <c r="C30" s="202">
        <v>14079</v>
      </c>
      <c r="D30" s="116">
        <f t="shared" si="4"/>
        <v>14079</v>
      </c>
      <c r="E30" s="116">
        <f t="shared" si="5"/>
        <v>0</v>
      </c>
      <c r="F30" s="248">
        <f t="shared" si="8"/>
        <v>14079</v>
      </c>
      <c r="G30" s="248"/>
      <c r="H30" s="116">
        <f t="shared" si="6"/>
        <v>14079</v>
      </c>
      <c r="I30" s="75"/>
      <c r="J30" s="101">
        <f t="shared" si="7"/>
        <v>0</v>
      </c>
    </row>
    <row r="31" spans="1:10">
      <c r="A31" s="114" t="s">
        <v>345</v>
      </c>
      <c r="B31" s="115" t="s">
        <v>315</v>
      </c>
      <c r="C31" s="202">
        <v>10066</v>
      </c>
      <c r="D31" s="116">
        <f t="shared" ref="D31" si="9">C31*(1-$D$11)*(1-$C$11)</f>
        <v>10066</v>
      </c>
      <c r="E31" s="116">
        <f t="shared" ref="E31" si="10">+D31*$E$11</f>
        <v>0</v>
      </c>
      <c r="F31" s="248">
        <f t="shared" ref="F31" si="11">(D31*(1-$F$11))*(1-$G$11)+E31</f>
        <v>10066</v>
      </c>
      <c r="G31" s="248"/>
      <c r="H31" s="116">
        <f t="shared" ref="H31" si="12">IF($H$12=0,F31,(F31/(1-$H$12)))</f>
        <v>10066</v>
      </c>
      <c r="I31" s="75"/>
      <c r="J31" s="101">
        <f t="shared" ref="J31" si="13">IF(I31=0,0,((I31-H31)/(H31))*1)</f>
        <v>0</v>
      </c>
    </row>
    <row r="32" spans="1:10">
      <c r="A32" s="114" t="s">
        <v>55</v>
      </c>
      <c r="B32" s="115" t="s">
        <v>56</v>
      </c>
      <c r="C32" s="202">
        <v>8617</v>
      </c>
      <c r="D32" s="116">
        <f t="shared" ref="D32:D38" si="14">C32*(1-$D$11)*(1-$C$11)</f>
        <v>8617</v>
      </c>
      <c r="E32" s="116">
        <f t="shared" ref="E32:E38" si="15">+D32*$E$11</f>
        <v>0</v>
      </c>
      <c r="F32" s="248">
        <f t="shared" ref="F32:F38" si="16">(D32*(1-$F$11))*(1-$G$11)+E32</f>
        <v>8617</v>
      </c>
      <c r="G32" s="248"/>
      <c r="H32" s="116">
        <f t="shared" ref="H32:H38" si="17">IF($H$12=0,F32,(F32/(1-$H$12)))</f>
        <v>8617</v>
      </c>
      <c r="I32" s="75"/>
      <c r="J32" s="101">
        <f t="shared" ref="J32:J38" si="18">IF(I32=0,0,((I32-H32)/(H32))*1)</f>
        <v>0</v>
      </c>
    </row>
    <row r="33" spans="1:10">
      <c r="A33" s="114" t="s">
        <v>53</v>
      </c>
      <c r="B33" s="115" t="s">
        <v>54</v>
      </c>
      <c r="C33" s="202">
        <v>5556</v>
      </c>
      <c r="D33" s="116">
        <f t="shared" si="14"/>
        <v>5556</v>
      </c>
      <c r="E33" s="116">
        <f t="shared" si="15"/>
        <v>0</v>
      </c>
      <c r="F33" s="248">
        <f t="shared" si="16"/>
        <v>5556</v>
      </c>
      <c r="G33" s="248"/>
      <c r="H33" s="116">
        <f t="shared" si="17"/>
        <v>5556</v>
      </c>
      <c r="I33" s="75"/>
      <c r="J33" s="101">
        <f t="shared" si="18"/>
        <v>0</v>
      </c>
    </row>
    <row r="34" spans="1:10">
      <c r="A34" s="114" t="s">
        <v>51</v>
      </c>
      <c r="B34" s="115" t="s">
        <v>52</v>
      </c>
      <c r="C34" s="202">
        <v>3601</v>
      </c>
      <c r="D34" s="116">
        <f t="shared" si="14"/>
        <v>3601</v>
      </c>
      <c r="E34" s="116">
        <f t="shared" si="15"/>
        <v>0</v>
      </c>
      <c r="F34" s="248">
        <f t="shared" si="16"/>
        <v>3601</v>
      </c>
      <c r="G34" s="248"/>
      <c r="H34" s="116">
        <f t="shared" si="17"/>
        <v>3601</v>
      </c>
      <c r="I34" s="75"/>
      <c r="J34" s="101">
        <f t="shared" si="18"/>
        <v>0</v>
      </c>
    </row>
    <row r="35" spans="1:10">
      <c r="A35" s="114" t="s">
        <v>49</v>
      </c>
      <c r="B35" s="115" t="s">
        <v>50</v>
      </c>
      <c r="C35" s="202">
        <v>2332</v>
      </c>
      <c r="D35" s="116">
        <f t="shared" si="14"/>
        <v>2332</v>
      </c>
      <c r="E35" s="116">
        <f t="shared" si="15"/>
        <v>0</v>
      </c>
      <c r="F35" s="248">
        <f t="shared" si="16"/>
        <v>2332</v>
      </c>
      <c r="G35" s="248"/>
      <c r="H35" s="116">
        <f t="shared" si="17"/>
        <v>2332</v>
      </c>
      <c r="I35" s="75"/>
      <c r="J35" s="101">
        <f t="shared" si="18"/>
        <v>0</v>
      </c>
    </row>
    <row r="36" spans="1:10">
      <c r="A36" s="114" t="s">
        <v>48</v>
      </c>
      <c r="B36" s="115" t="s">
        <v>47</v>
      </c>
      <c r="C36" s="202">
        <v>1572</v>
      </c>
      <c r="D36" s="116">
        <f t="shared" si="14"/>
        <v>1572</v>
      </c>
      <c r="E36" s="116">
        <f t="shared" si="15"/>
        <v>0</v>
      </c>
      <c r="F36" s="248">
        <f t="shared" si="16"/>
        <v>1572</v>
      </c>
      <c r="G36" s="248"/>
      <c r="H36" s="116">
        <f t="shared" si="17"/>
        <v>1572</v>
      </c>
      <c r="I36" s="75"/>
      <c r="J36" s="101">
        <f t="shared" si="18"/>
        <v>0</v>
      </c>
    </row>
    <row r="37" spans="1:10">
      <c r="A37" s="114" t="s">
        <v>46</v>
      </c>
      <c r="B37" s="115" t="s">
        <v>45</v>
      </c>
      <c r="C37" s="202">
        <v>1087</v>
      </c>
      <c r="D37" s="116">
        <f t="shared" si="14"/>
        <v>1087</v>
      </c>
      <c r="E37" s="116">
        <f t="shared" si="15"/>
        <v>0</v>
      </c>
      <c r="F37" s="248">
        <f t="shared" si="16"/>
        <v>1087</v>
      </c>
      <c r="G37" s="248"/>
      <c r="H37" s="116">
        <f t="shared" si="17"/>
        <v>1087</v>
      </c>
      <c r="I37" s="75"/>
      <c r="J37" s="101">
        <f t="shared" si="18"/>
        <v>0</v>
      </c>
    </row>
    <row r="38" spans="1:10">
      <c r="A38" s="211" t="s">
        <v>44</v>
      </c>
      <c r="B38" s="168" t="s">
        <v>43</v>
      </c>
      <c r="C38" s="190">
        <v>761</v>
      </c>
      <c r="D38" s="169">
        <f t="shared" si="14"/>
        <v>761</v>
      </c>
      <c r="E38" s="169">
        <f t="shared" si="15"/>
        <v>0</v>
      </c>
      <c r="F38" s="253">
        <f t="shared" si="16"/>
        <v>761</v>
      </c>
      <c r="G38" s="253"/>
      <c r="H38" s="169">
        <f t="shared" si="17"/>
        <v>761</v>
      </c>
      <c r="I38" s="170"/>
      <c r="J38" s="171">
        <f t="shared" si="18"/>
        <v>0</v>
      </c>
    </row>
    <row r="39" spans="1:10">
      <c r="A39" s="252" t="s">
        <v>196</v>
      </c>
      <c r="B39" s="252"/>
      <c r="C39" s="252"/>
      <c r="D39" s="252"/>
      <c r="E39" s="252"/>
      <c r="F39" s="252"/>
      <c r="G39" s="252"/>
      <c r="H39" s="252"/>
      <c r="I39" s="252"/>
      <c r="J39" s="252"/>
    </row>
    <row r="40" spans="1:10">
      <c r="A40" s="120" t="s">
        <v>75</v>
      </c>
      <c r="B40" s="121" t="s">
        <v>76</v>
      </c>
      <c r="C40" s="188">
        <v>3470</v>
      </c>
      <c r="D40" s="113">
        <f>C40*(1-$D$11)*(1-$C$11)</f>
        <v>3470</v>
      </c>
      <c r="E40" s="113">
        <f>+D40*$E$11</f>
        <v>0</v>
      </c>
      <c r="F40" s="249">
        <f>(D40*(1-$F$11))*(1-$G$11)+E40</f>
        <v>3470</v>
      </c>
      <c r="G40" s="249"/>
      <c r="H40" s="113">
        <f>IF($H$12=0,F40,(F40/(1-$H$12)))</f>
        <v>3470</v>
      </c>
      <c r="I40" s="77"/>
      <c r="J40" s="100">
        <f>IF(I40=0,0,((I40-H40)/(H40))*1)</f>
        <v>0</v>
      </c>
    </row>
    <row r="41" spans="1:10">
      <c r="A41" s="122" t="s">
        <v>77</v>
      </c>
      <c r="B41" s="123" t="s">
        <v>78</v>
      </c>
      <c r="C41" s="188">
        <v>3470</v>
      </c>
      <c r="D41" s="116">
        <f>C41*(1-$D$11)*(1-$C$11)</f>
        <v>3470</v>
      </c>
      <c r="E41" s="116">
        <f>+D41*$E$11</f>
        <v>0</v>
      </c>
      <c r="F41" s="248">
        <f>(D41*(1-$F$11))*(1-$G$11)+E41</f>
        <v>3470</v>
      </c>
      <c r="G41" s="248"/>
      <c r="H41" s="116">
        <f>IF($H$12=0,F41,(F41/(1-$H$12)))</f>
        <v>3470</v>
      </c>
      <c r="I41" s="75"/>
      <c r="J41" s="101">
        <f>IF(I41=0,0,((I41-H41)/(H41))*1)</f>
        <v>0</v>
      </c>
    </row>
    <row r="42" spans="1:10">
      <c r="A42" s="75" t="s">
        <v>464</v>
      </c>
      <c r="B42" s="123" t="s">
        <v>425</v>
      </c>
      <c r="C42" s="218">
        <v>3817</v>
      </c>
      <c r="D42" s="116">
        <f>C42*(1-$D$11)*(1-$C$11)</f>
        <v>3817</v>
      </c>
      <c r="E42" s="116">
        <f>+D42*$E$11</f>
        <v>0</v>
      </c>
      <c r="F42" s="248">
        <f>(D42*(1-$F$11))*(1-$G$11)+E42</f>
        <v>3817</v>
      </c>
      <c r="G42" s="248"/>
      <c r="H42" s="116">
        <f>IF($H$12=0,F42,(F42/(1-$H$12)))</f>
        <v>3817</v>
      </c>
      <c r="I42" s="75"/>
      <c r="J42" s="101">
        <f>IF(I42=0,0,((I42-H42)/(H42))*1)</f>
        <v>0</v>
      </c>
    </row>
    <row r="43" spans="1:10">
      <c r="A43" s="251" t="s">
        <v>384</v>
      </c>
      <c r="B43" s="251"/>
      <c r="C43" s="251"/>
      <c r="D43" s="251"/>
      <c r="E43" s="251"/>
      <c r="F43" s="251"/>
      <c r="G43" s="251"/>
      <c r="H43" s="251"/>
      <c r="I43" s="251"/>
      <c r="J43" s="251"/>
    </row>
    <row r="44" spans="1:10">
      <c r="A44" s="199">
        <v>31352611601</v>
      </c>
      <c r="B44" s="115" t="s">
        <v>383</v>
      </c>
      <c r="C44" s="198">
        <v>75895</v>
      </c>
      <c r="D44" s="116">
        <f t="shared" ref="D44:D60" si="19">C44*(1-$D$11)*(1-$C$11)</f>
        <v>75895</v>
      </c>
      <c r="E44" s="116">
        <f t="shared" ref="E44:E60" si="20">+D44*$E$11</f>
        <v>0</v>
      </c>
      <c r="F44" s="248">
        <f t="shared" ref="F44:F59" si="21">(D44*(1-$F$11))*(1-$G$11)+E44</f>
        <v>75895</v>
      </c>
      <c r="G44" s="248"/>
      <c r="H44" s="116">
        <f t="shared" ref="H44:H59" si="22">IF($H$12=0,F44,(F44/(1-$H$12)))</f>
        <v>75895</v>
      </c>
      <c r="I44" s="75"/>
      <c r="J44" s="101">
        <f t="shared" ref="J44:J59" si="23">IF(I44=0,0,((I44-H44)/(H44))*1)</f>
        <v>0</v>
      </c>
    </row>
    <row r="45" spans="1:10">
      <c r="A45" s="199">
        <v>31352611501</v>
      </c>
      <c r="B45" s="115" t="s">
        <v>382</v>
      </c>
      <c r="C45" s="198">
        <v>58876</v>
      </c>
      <c r="D45" s="116">
        <f t="shared" si="19"/>
        <v>58876</v>
      </c>
      <c r="E45" s="116">
        <f t="shared" si="20"/>
        <v>0</v>
      </c>
      <c r="F45" s="248">
        <f t="shared" si="21"/>
        <v>58876</v>
      </c>
      <c r="G45" s="248"/>
      <c r="H45" s="116">
        <f t="shared" si="22"/>
        <v>58876</v>
      </c>
      <c r="I45" s="75"/>
      <c r="J45" s="101">
        <f t="shared" si="23"/>
        <v>0</v>
      </c>
    </row>
    <row r="46" spans="1:10">
      <c r="A46" s="199">
        <v>31352611401</v>
      </c>
      <c r="B46" s="115" t="s">
        <v>381</v>
      </c>
      <c r="C46" s="198">
        <v>51057</v>
      </c>
      <c r="D46" s="116">
        <f t="shared" si="19"/>
        <v>51057</v>
      </c>
      <c r="E46" s="116">
        <f t="shared" si="20"/>
        <v>0</v>
      </c>
      <c r="F46" s="248">
        <f t="shared" si="21"/>
        <v>51057</v>
      </c>
      <c r="G46" s="248"/>
      <c r="H46" s="116">
        <f t="shared" si="22"/>
        <v>51057</v>
      </c>
      <c r="I46" s="75"/>
      <c r="J46" s="101">
        <f t="shared" si="23"/>
        <v>0</v>
      </c>
    </row>
    <row r="47" spans="1:10">
      <c r="A47" s="199">
        <v>31352611301</v>
      </c>
      <c r="B47" s="115" t="s">
        <v>380</v>
      </c>
      <c r="C47" s="198">
        <v>43697</v>
      </c>
      <c r="D47" s="116">
        <f t="shared" si="19"/>
        <v>43697</v>
      </c>
      <c r="E47" s="116">
        <f t="shared" si="20"/>
        <v>0</v>
      </c>
      <c r="F47" s="248">
        <f t="shared" si="21"/>
        <v>43697</v>
      </c>
      <c r="G47" s="248"/>
      <c r="H47" s="116">
        <f t="shared" si="22"/>
        <v>43697</v>
      </c>
      <c r="I47" s="75"/>
      <c r="J47" s="101">
        <f t="shared" si="23"/>
        <v>0</v>
      </c>
    </row>
    <row r="48" spans="1:10">
      <c r="A48" s="199">
        <v>31352611201</v>
      </c>
      <c r="B48" s="115" t="s">
        <v>379</v>
      </c>
      <c r="C48" s="198">
        <v>36613</v>
      </c>
      <c r="D48" s="116">
        <f t="shared" si="19"/>
        <v>36613</v>
      </c>
      <c r="E48" s="116">
        <f t="shared" si="20"/>
        <v>0</v>
      </c>
      <c r="F48" s="248">
        <f t="shared" si="21"/>
        <v>36613</v>
      </c>
      <c r="G48" s="248"/>
      <c r="H48" s="116">
        <f t="shared" si="22"/>
        <v>36613</v>
      </c>
      <c r="I48" s="75"/>
      <c r="J48" s="101">
        <f t="shared" si="23"/>
        <v>0</v>
      </c>
    </row>
    <row r="49" spans="1:10">
      <c r="A49" s="199">
        <v>31352611101</v>
      </c>
      <c r="B49" s="115" t="s">
        <v>378</v>
      </c>
      <c r="C49" s="198">
        <v>30322</v>
      </c>
      <c r="D49" s="116">
        <f t="shared" si="19"/>
        <v>30322</v>
      </c>
      <c r="E49" s="116">
        <f t="shared" si="20"/>
        <v>0</v>
      </c>
      <c r="F49" s="248">
        <f t="shared" si="21"/>
        <v>30322</v>
      </c>
      <c r="G49" s="248"/>
      <c r="H49" s="116">
        <f t="shared" si="22"/>
        <v>30322</v>
      </c>
      <c r="I49" s="75"/>
      <c r="J49" s="101">
        <f t="shared" si="23"/>
        <v>0</v>
      </c>
    </row>
    <row r="50" spans="1:10">
      <c r="A50" s="199">
        <v>31352611001</v>
      </c>
      <c r="B50" s="115" t="s">
        <v>377</v>
      </c>
      <c r="C50" s="198">
        <v>24979</v>
      </c>
      <c r="D50" s="116">
        <f t="shared" si="19"/>
        <v>24979</v>
      </c>
      <c r="E50" s="116">
        <f t="shared" si="20"/>
        <v>0</v>
      </c>
      <c r="F50" s="248">
        <f t="shared" si="21"/>
        <v>24979</v>
      </c>
      <c r="G50" s="248"/>
      <c r="H50" s="116">
        <f t="shared" si="22"/>
        <v>24979</v>
      </c>
      <c r="I50" s="75"/>
      <c r="J50" s="101">
        <f t="shared" si="23"/>
        <v>0</v>
      </c>
    </row>
    <row r="51" spans="1:10">
      <c r="A51" s="199">
        <v>31352610901</v>
      </c>
      <c r="B51" s="115" t="s">
        <v>376</v>
      </c>
      <c r="C51" s="198">
        <v>19353</v>
      </c>
      <c r="D51" s="116">
        <f t="shared" si="19"/>
        <v>19353</v>
      </c>
      <c r="E51" s="116">
        <f t="shared" si="20"/>
        <v>0</v>
      </c>
      <c r="F51" s="248">
        <f t="shared" si="21"/>
        <v>19353</v>
      </c>
      <c r="G51" s="248"/>
      <c r="H51" s="116">
        <f t="shared" si="22"/>
        <v>19353</v>
      </c>
      <c r="I51" s="75"/>
      <c r="J51" s="101">
        <f t="shared" si="23"/>
        <v>0</v>
      </c>
    </row>
    <row r="52" spans="1:10">
      <c r="A52" s="199">
        <v>31352610801</v>
      </c>
      <c r="B52" s="115" t="s">
        <v>375</v>
      </c>
      <c r="C52" s="198">
        <v>15487</v>
      </c>
      <c r="D52" s="116">
        <f t="shared" si="19"/>
        <v>15487</v>
      </c>
      <c r="E52" s="116">
        <f t="shared" si="20"/>
        <v>0</v>
      </c>
      <c r="F52" s="248">
        <f t="shared" si="21"/>
        <v>15487</v>
      </c>
      <c r="G52" s="248"/>
      <c r="H52" s="116">
        <f t="shared" si="22"/>
        <v>15487</v>
      </c>
      <c r="I52" s="75"/>
      <c r="J52" s="101">
        <f t="shared" si="23"/>
        <v>0</v>
      </c>
    </row>
    <row r="53" spans="1:10">
      <c r="A53" s="199">
        <v>31352610701</v>
      </c>
      <c r="B53" s="115" t="s">
        <v>374</v>
      </c>
      <c r="C53" s="198">
        <v>11073</v>
      </c>
      <c r="D53" s="116">
        <f t="shared" si="19"/>
        <v>11073</v>
      </c>
      <c r="E53" s="116">
        <f t="shared" si="20"/>
        <v>0</v>
      </c>
      <c r="F53" s="248">
        <f t="shared" si="21"/>
        <v>11073</v>
      </c>
      <c r="G53" s="248"/>
      <c r="H53" s="116">
        <f t="shared" si="22"/>
        <v>11073</v>
      </c>
      <c r="I53" s="75"/>
      <c r="J53" s="101">
        <f t="shared" si="23"/>
        <v>0</v>
      </c>
    </row>
    <row r="54" spans="1:10">
      <c r="A54" s="199">
        <v>31352610601</v>
      </c>
      <c r="B54" s="115" t="s">
        <v>373</v>
      </c>
      <c r="C54" s="198">
        <v>9479</v>
      </c>
      <c r="D54" s="116">
        <f t="shared" si="19"/>
        <v>9479</v>
      </c>
      <c r="E54" s="116">
        <f t="shared" si="20"/>
        <v>0</v>
      </c>
      <c r="F54" s="248">
        <f t="shared" si="21"/>
        <v>9479</v>
      </c>
      <c r="G54" s="248"/>
      <c r="H54" s="116">
        <f t="shared" si="22"/>
        <v>9479</v>
      </c>
      <c r="I54" s="75"/>
      <c r="J54" s="101">
        <f t="shared" si="23"/>
        <v>0</v>
      </c>
    </row>
    <row r="55" spans="1:10">
      <c r="A55" s="199">
        <v>31352610501</v>
      </c>
      <c r="B55" s="115" t="s">
        <v>372</v>
      </c>
      <c r="C55" s="198">
        <v>6111</v>
      </c>
      <c r="D55" s="116">
        <f t="shared" si="19"/>
        <v>6111</v>
      </c>
      <c r="E55" s="116">
        <f t="shared" si="20"/>
        <v>0</v>
      </c>
      <c r="F55" s="248">
        <f t="shared" si="21"/>
        <v>6111</v>
      </c>
      <c r="G55" s="248"/>
      <c r="H55" s="116">
        <f t="shared" si="22"/>
        <v>6111</v>
      </c>
      <c r="I55" s="75"/>
      <c r="J55" s="101">
        <f t="shared" si="23"/>
        <v>0</v>
      </c>
    </row>
    <row r="56" spans="1:10">
      <c r="A56" s="199">
        <v>31352610401</v>
      </c>
      <c r="B56" s="115" t="s">
        <v>371</v>
      </c>
      <c r="C56" s="198">
        <v>3961</v>
      </c>
      <c r="D56" s="116">
        <f t="shared" si="19"/>
        <v>3961</v>
      </c>
      <c r="E56" s="116">
        <f t="shared" si="20"/>
        <v>0</v>
      </c>
      <c r="F56" s="248">
        <f t="shared" si="21"/>
        <v>3961</v>
      </c>
      <c r="G56" s="248"/>
      <c r="H56" s="116">
        <f t="shared" si="22"/>
        <v>3961</v>
      </c>
      <c r="I56" s="75"/>
      <c r="J56" s="101">
        <f t="shared" si="23"/>
        <v>0</v>
      </c>
    </row>
    <row r="57" spans="1:10">
      <c r="A57" s="199">
        <v>31352610301</v>
      </c>
      <c r="B57" s="115" t="s">
        <v>370</v>
      </c>
      <c r="C57" s="198">
        <v>2566</v>
      </c>
      <c r="D57" s="116">
        <f t="shared" si="19"/>
        <v>2566</v>
      </c>
      <c r="E57" s="116">
        <f t="shared" si="20"/>
        <v>0</v>
      </c>
      <c r="F57" s="248">
        <f t="shared" si="21"/>
        <v>2566</v>
      </c>
      <c r="G57" s="248"/>
      <c r="H57" s="116">
        <f t="shared" si="22"/>
        <v>2566</v>
      </c>
      <c r="I57" s="75"/>
      <c r="J57" s="101">
        <f t="shared" si="23"/>
        <v>0</v>
      </c>
    </row>
    <row r="58" spans="1:10">
      <c r="A58" s="199">
        <v>31352610201</v>
      </c>
      <c r="B58" s="115" t="s">
        <v>369</v>
      </c>
      <c r="C58" s="198">
        <v>1730</v>
      </c>
      <c r="D58" s="116">
        <f t="shared" si="19"/>
        <v>1730</v>
      </c>
      <c r="E58" s="116">
        <f t="shared" si="20"/>
        <v>0</v>
      </c>
      <c r="F58" s="248">
        <f t="shared" si="21"/>
        <v>1730</v>
      </c>
      <c r="G58" s="248"/>
      <c r="H58" s="116">
        <f t="shared" si="22"/>
        <v>1730</v>
      </c>
      <c r="I58" s="75"/>
      <c r="J58" s="101">
        <f t="shared" si="23"/>
        <v>0</v>
      </c>
    </row>
    <row r="59" spans="1:10">
      <c r="A59" s="199">
        <v>31352610101</v>
      </c>
      <c r="B59" s="115" t="s">
        <v>368</v>
      </c>
      <c r="C59" s="198">
        <v>1196</v>
      </c>
      <c r="D59" s="116">
        <f t="shared" si="19"/>
        <v>1196</v>
      </c>
      <c r="E59" s="116">
        <f t="shared" si="20"/>
        <v>0</v>
      </c>
      <c r="F59" s="248">
        <f t="shared" si="21"/>
        <v>1196</v>
      </c>
      <c r="G59" s="248"/>
      <c r="H59" s="116">
        <f t="shared" si="22"/>
        <v>1196</v>
      </c>
      <c r="I59" s="75"/>
      <c r="J59" s="101">
        <f t="shared" si="23"/>
        <v>0</v>
      </c>
    </row>
    <row r="60" spans="1:10">
      <c r="A60" s="219" t="s">
        <v>463</v>
      </c>
      <c r="B60" s="115" t="s">
        <v>424</v>
      </c>
      <c r="C60" s="215">
        <v>837</v>
      </c>
      <c r="D60" s="116">
        <f t="shared" si="19"/>
        <v>837</v>
      </c>
      <c r="E60" s="116">
        <f t="shared" si="20"/>
        <v>0</v>
      </c>
      <c r="F60" s="248">
        <f>(D60*(1-$F$11))*(1-$G$11)+E60</f>
        <v>837</v>
      </c>
      <c r="G60" s="248"/>
      <c r="H60" s="116">
        <f t="shared" ref="H60" si="24">IF($H$12=0,F60,(F60/(1-$H$12)))</f>
        <v>837</v>
      </c>
      <c r="I60" s="75"/>
      <c r="J60" s="101">
        <f t="shared" ref="J60" si="25">IF(I60=0,0,((I60-H60)/(H60))*1)</f>
        <v>0</v>
      </c>
    </row>
    <row r="61" spans="1:10">
      <c r="A61" s="200"/>
      <c r="B61" s="157"/>
      <c r="C61" s="158"/>
      <c r="D61" s="159"/>
      <c r="E61" s="159"/>
      <c r="F61" s="160"/>
      <c r="G61" s="160"/>
      <c r="H61" s="159"/>
      <c r="I61" s="161"/>
      <c r="J61" s="162"/>
    </row>
    <row r="62" spans="1:10">
      <c r="A62" s="200"/>
      <c r="B62" s="157"/>
      <c r="C62" s="158"/>
      <c r="D62" s="159"/>
      <c r="E62" s="159"/>
      <c r="F62" s="160"/>
      <c r="G62" s="160"/>
      <c r="H62" s="159"/>
      <c r="I62" s="161"/>
      <c r="J62" s="162"/>
    </row>
    <row r="63" spans="1:10">
      <c r="A63" s="200"/>
      <c r="B63" s="157"/>
      <c r="C63" s="158"/>
      <c r="D63" s="159"/>
      <c r="E63" s="159"/>
      <c r="F63" s="160"/>
      <c r="G63" s="160"/>
      <c r="H63" s="159"/>
      <c r="I63" s="161"/>
      <c r="J63" s="162"/>
    </row>
    <row r="64" spans="1:10">
      <c r="A64" s="200"/>
      <c r="B64" s="157"/>
      <c r="C64" s="158"/>
      <c r="D64" s="159"/>
      <c r="E64" s="159"/>
      <c r="F64" s="160"/>
      <c r="G64" s="160"/>
      <c r="H64" s="159"/>
      <c r="I64" s="161"/>
      <c r="J64" s="162"/>
    </row>
  </sheetData>
  <sheetProtection password="DBF2" sheet="1" objects="1" scenarios="1" selectLockedCells="1"/>
  <mergeCells count="54">
    <mergeCell ref="F60:G60"/>
    <mergeCell ref="F42:G42"/>
    <mergeCell ref="F19:G19"/>
    <mergeCell ref="F31:G31"/>
    <mergeCell ref="I9:I12"/>
    <mergeCell ref="F12:G12"/>
    <mergeCell ref="A13:J13"/>
    <mergeCell ref="A9:B11"/>
    <mergeCell ref="H9:H11"/>
    <mergeCell ref="J9:J12"/>
    <mergeCell ref="F59:G59"/>
    <mergeCell ref="F58:G58"/>
    <mergeCell ref="F57:G57"/>
    <mergeCell ref="A18:J18"/>
    <mergeCell ref="F38:G38"/>
    <mergeCell ref="F36:G36"/>
    <mergeCell ref="C4:H5"/>
    <mergeCell ref="F24:G24"/>
    <mergeCell ref="F23:G23"/>
    <mergeCell ref="F22:G22"/>
    <mergeCell ref="A43:J43"/>
    <mergeCell ref="A39:J39"/>
    <mergeCell ref="F32:G32"/>
    <mergeCell ref="F16:G16"/>
    <mergeCell ref="F17:G17"/>
    <mergeCell ref="F14:G14"/>
    <mergeCell ref="F15:G15"/>
    <mergeCell ref="F35:G35"/>
    <mergeCell ref="F37:G37"/>
    <mergeCell ref="F26:G26"/>
    <mergeCell ref="F30:G30"/>
    <mergeCell ref="F25:G25"/>
    <mergeCell ref="F41:G41"/>
    <mergeCell ref="F29:G29"/>
    <mergeCell ref="F28:G28"/>
    <mergeCell ref="F27:G27"/>
    <mergeCell ref="F40:G40"/>
    <mergeCell ref="F33:G33"/>
    <mergeCell ref="F21:G21"/>
    <mergeCell ref="F20:G20"/>
    <mergeCell ref="F34:G34"/>
    <mergeCell ref="F56:G56"/>
    <mergeCell ref="F55:G55"/>
    <mergeCell ref="F54:G54"/>
    <mergeCell ref="F53:G53"/>
    <mergeCell ref="F52:G52"/>
    <mergeCell ref="F45:G45"/>
    <mergeCell ref="F44:G44"/>
    <mergeCell ref="F46:G46"/>
    <mergeCell ref="F51:G51"/>
    <mergeCell ref="F50:G50"/>
    <mergeCell ref="F49:G49"/>
    <mergeCell ref="F48:G48"/>
    <mergeCell ref="F47:G47"/>
  </mergeCells>
  <phoneticPr fontId="3" type="noConversion"/>
  <pageMargins left="0.74803149606299213" right="0.74803149606299213" top="0.98425196850393704" bottom="0.98425196850393704" header="0.51181102362204722" footer="0.51181102362204722"/>
  <pageSetup scale="65" orientation="landscape" horizontalDpi="4294967292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J93"/>
  <sheetViews>
    <sheetView showGridLines="0" zoomScale="90" zoomScaleNormal="90" workbookViewId="0">
      <pane ySplit="12" topLeftCell="A13" activePane="bottomLeft" state="frozen"/>
      <selection activeCell="A31" sqref="A31"/>
      <selection pane="bottomLeft" activeCell="C11" sqref="C11"/>
    </sheetView>
  </sheetViews>
  <sheetFormatPr baseColWidth="10" defaultColWidth="12.28515625" defaultRowHeight="12.75"/>
  <cols>
    <col min="1" max="1" width="16.28515625" style="15" customWidth="1"/>
    <col min="2" max="2" width="43.85546875" style="15" customWidth="1"/>
    <col min="3" max="3" width="16.28515625" style="15" customWidth="1"/>
    <col min="4" max="4" width="17.85546875" style="15" bestFit="1" customWidth="1"/>
    <col min="5" max="5" width="16.28515625" style="15" customWidth="1"/>
    <col min="6" max="6" width="9.28515625" style="15" customWidth="1"/>
    <col min="7" max="7" width="9.42578125" style="15" customWidth="1"/>
    <col min="8" max="8" width="13.85546875" style="15" customWidth="1"/>
    <col min="9" max="9" width="15.28515625" style="15" customWidth="1"/>
    <col min="10" max="10" width="12.5703125" style="15" customWidth="1"/>
    <col min="11" max="16384" width="12.28515625" style="15"/>
  </cols>
  <sheetData>
    <row r="1" spans="1:10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0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0">
      <c r="A3" s="5"/>
      <c r="B3" s="6"/>
      <c r="C3" s="6"/>
      <c r="D3" s="6"/>
      <c r="E3" s="6"/>
      <c r="F3" s="6"/>
      <c r="G3" s="6"/>
      <c r="H3" s="6"/>
      <c r="I3" s="49"/>
      <c r="J3" s="48"/>
    </row>
    <row r="4" spans="1:10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0">
      <c r="A5" s="5"/>
      <c r="B5" s="6"/>
      <c r="C5" s="250"/>
      <c r="D5" s="250"/>
      <c r="E5" s="250"/>
      <c r="F5" s="250"/>
      <c r="G5" s="250"/>
      <c r="H5" s="250"/>
      <c r="I5" s="47"/>
      <c r="J5" s="48"/>
    </row>
    <row r="6" spans="1:10">
      <c r="A6" s="5"/>
      <c r="B6" s="6"/>
      <c r="C6" s="250"/>
      <c r="D6" s="250"/>
      <c r="E6" s="250"/>
      <c r="F6" s="250"/>
      <c r="G6" s="250"/>
      <c r="H6" s="250"/>
      <c r="I6" s="47"/>
      <c r="J6" s="48"/>
    </row>
    <row r="7" spans="1:10">
      <c r="A7" s="5"/>
      <c r="B7" s="16"/>
      <c r="C7" s="17"/>
      <c r="D7" s="18"/>
      <c r="E7" s="18"/>
      <c r="F7" s="18"/>
      <c r="G7" s="18"/>
      <c r="H7" s="18"/>
      <c r="I7" s="47"/>
      <c r="J7" s="48"/>
    </row>
    <row r="8" spans="1:10" ht="46.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0" ht="12.75" customHeight="1">
      <c r="A9" s="272" t="s">
        <v>209</v>
      </c>
      <c r="B9" s="259"/>
      <c r="C9" s="150" t="s">
        <v>246</v>
      </c>
      <c r="D9" s="88">
        <f>(1-(1-C11)*(1-D11)*(1-F11)*(1-G11))</f>
        <v>0</v>
      </c>
      <c r="E9" s="148"/>
      <c r="F9" s="148"/>
      <c r="G9" s="149"/>
      <c r="H9" s="264" t="s">
        <v>3</v>
      </c>
      <c r="I9" s="264" t="s">
        <v>191</v>
      </c>
      <c r="J9" s="264" t="s">
        <v>4</v>
      </c>
    </row>
    <row r="10" spans="1:10" ht="12.75" customHeight="1">
      <c r="A10" s="273"/>
      <c r="B10" s="261"/>
      <c r="C10" s="150" t="s">
        <v>190</v>
      </c>
      <c r="D10" s="150" t="s">
        <v>210</v>
      </c>
      <c r="E10" s="150" t="s">
        <v>0</v>
      </c>
      <c r="F10" s="150" t="s">
        <v>1</v>
      </c>
      <c r="G10" s="151" t="s">
        <v>2</v>
      </c>
      <c r="H10" s="265"/>
      <c r="I10" s="265"/>
      <c r="J10" s="265"/>
    </row>
    <row r="11" spans="1:10" ht="12.75" customHeight="1">
      <c r="A11" s="262"/>
      <c r="B11" s="263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265"/>
      <c r="I11" s="265"/>
      <c r="J11" s="265"/>
    </row>
    <row r="12" spans="1:10" ht="12.75" customHeight="1">
      <c r="A12" s="153" t="s">
        <v>5</v>
      </c>
      <c r="B12" s="154" t="s">
        <v>195</v>
      </c>
      <c r="C12" s="152" t="s">
        <v>194</v>
      </c>
      <c r="D12" s="152" t="s">
        <v>193</v>
      </c>
      <c r="E12" s="152" t="s">
        <v>6</v>
      </c>
      <c r="F12" s="244" t="s">
        <v>192</v>
      </c>
      <c r="G12" s="244"/>
      <c r="H12" s="71">
        <v>0</v>
      </c>
      <c r="I12" s="265"/>
      <c r="J12" s="265"/>
    </row>
    <row r="13" spans="1:10">
      <c r="A13" s="268" t="s">
        <v>336</v>
      </c>
      <c r="B13" s="269"/>
      <c r="C13" s="269"/>
      <c r="D13" s="269"/>
      <c r="E13" s="269"/>
      <c r="F13" s="269"/>
      <c r="G13" s="269"/>
      <c r="H13" s="269"/>
      <c r="I13" s="269"/>
      <c r="J13" s="269"/>
    </row>
    <row r="14" spans="1:10">
      <c r="A14" s="137" t="s">
        <v>92</v>
      </c>
      <c r="B14" s="138" t="s">
        <v>93</v>
      </c>
      <c r="C14" s="105">
        <v>2304</v>
      </c>
      <c r="D14" s="139">
        <f t="shared" ref="D14:D19" si="0">C14*(1-$D$11)*(1-$C$11)</f>
        <v>2304</v>
      </c>
      <c r="E14" s="139">
        <f t="shared" ref="E14:E19" si="1">+D14*$E$11</f>
        <v>0</v>
      </c>
      <c r="F14" s="270">
        <f t="shared" ref="F14:F19" si="2">(D14*(1-$F$11))*(1-$G$11)+E14</f>
        <v>2304</v>
      </c>
      <c r="G14" s="271"/>
      <c r="H14" s="139">
        <f t="shared" ref="H14:H19" si="3">IF($H$12=0,F14,(F14/(1-$H$12)))</f>
        <v>2304</v>
      </c>
      <c r="I14" s="79"/>
      <c r="J14" s="100">
        <f t="shared" ref="J14:J19" si="4">IF(I14=0,0,((I14-H14)/(H14))*1)</f>
        <v>0</v>
      </c>
    </row>
    <row r="15" spans="1:10">
      <c r="A15" s="140" t="s">
        <v>94</v>
      </c>
      <c r="B15" s="141" t="s">
        <v>95</v>
      </c>
      <c r="C15" s="105">
        <v>2743</v>
      </c>
      <c r="D15" s="142">
        <f t="shared" si="0"/>
        <v>2743</v>
      </c>
      <c r="E15" s="142">
        <f t="shared" si="1"/>
        <v>0</v>
      </c>
      <c r="F15" s="266">
        <f t="shared" si="2"/>
        <v>2743</v>
      </c>
      <c r="G15" s="267"/>
      <c r="H15" s="142">
        <f t="shared" si="3"/>
        <v>2743</v>
      </c>
      <c r="I15" s="78"/>
      <c r="J15" s="101">
        <f t="shared" si="4"/>
        <v>0</v>
      </c>
    </row>
    <row r="16" spans="1:10">
      <c r="A16" s="140" t="s">
        <v>96</v>
      </c>
      <c r="B16" s="141" t="s">
        <v>97</v>
      </c>
      <c r="C16" s="105">
        <v>3346</v>
      </c>
      <c r="D16" s="142">
        <f t="shared" si="0"/>
        <v>3346</v>
      </c>
      <c r="E16" s="142">
        <f t="shared" si="1"/>
        <v>0</v>
      </c>
      <c r="F16" s="266">
        <f t="shared" si="2"/>
        <v>3346</v>
      </c>
      <c r="G16" s="267"/>
      <c r="H16" s="142">
        <f t="shared" si="3"/>
        <v>3346</v>
      </c>
      <c r="I16" s="78"/>
      <c r="J16" s="101">
        <f t="shared" si="4"/>
        <v>0</v>
      </c>
    </row>
    <row r="17" spans="1:10">
      <c r="A17" s="140" t="s">
        <v>98</v>
      </c>
      <c r="B17" s="141" t="s">
        <v>99</v>
      </c>
      <c r="C17" s="105">
        <v>2504</v>
      </c>
      <c r="D17" s="142">
        <f t="shared" si="0"/>
        <v>2504</v>
      </c>
      <c r="E17" s="142">
        <f t="shared" si="1"/>
        <v>0</v>
      </c>
      <c r="F17" s="266">
        <f t="shared" si="2"/>
        <v>2504</v>
      </c>
      <c r="G17" s="267"/>
      <c r="H17" s="142">
        <f t="shared" si="3"/>
        <v>2504</v>
      </c>
      <c r="I17" s="78"/>
      <c r="J17" s="101">
        <f t="shared" si="4"/>
        <v>0</v>
      </c>
    </row>
    <row r="18" spans="1:10">
      <c r="A18" s="140" t="s">
        <v>100</v>
      </c>
      <c r="B18" s="141" t="s">
        <v>101</v>
      </c>
      <c r="C18" s="105">
        <v>3155</v>
      </c>
      <c r="D18" s="142">
        <f t="shared" si="0"/>
        <v>3155</v>
      </c>
      <c r="E18" s="142">
        <f t="shared" si="1"/>
        <v>0</v>
      </c>
      <c r="F18" s="266">
        <f t="shared" si="2"/>
        <v>3155</v>
      </c>
      <c r="G18" s="267"/>
      <c r="H18" s="142">
        <f t="shared" si="3"/>
        <v>3155</v>
      </c>
      <c r="I18" s="78"/>
      <c r="J18" s="101">
        <f t="shared" si="4"/>
        <v>0</v>
      </c>
    </row>
    <row r="19" spans="1:10">
      <c r="A19" s="140" t="s">
        <v>102</v>
      </c>
      <c r="B19" s="141" t="s">
        <v>103</v>
      </c>
      <c r="C19" s="105">
        <v>5141</v>
      </c>
      <c r="D19" s="142">
        <f t="shared" si="0"/>
        <v>5141</v>
      </c>
      <c r="E19" s="142">
        <f t="shared" si="1"/>
        <v>0</v>
      </c>
      <c r="F19" s="266">
        <f t="shared" si="2"/>
        <v>5141</v>
      </c>
      <c r="G19" s="267"/>
      <c r="H19" s="142">
        <f t="shared" si="3"/>
        <v>5141</v>
      </c>
      <c r="I19" s="78"/>
      <c r="J19" s="101">
        <f t="shared" si="4"/>
        <v>0</v>
      </c>
    </row>
    <row r="20" spans="1:10">
      <c r="A20" s="180"/>
      <c r="B20" s="180"/>
      <c r="C20" s="180"/>
      <c r="D20" s="180"/>
      <c r="E20" s="180"/>
      <c r="F20" s="180"/>
      <c r="G20" s="180"/>
      <c r="H20" s="180"/>
      <c r="I20" s="180"/>
      <c r="J20" s="180"/>
    </row>
    <row r="21" spans="1:10">
      <c r="A21" s="180"/>
      <c r="B21" s="180"/>
      <c r="C21" s="180"/>
      <c r="D21" s="180"/>
      <c r="E21" s="180"/>
      <c r="F21" s="180"/>
      <c r="G21" s="180"/>
      <c r="H21" s="180"/>
      <c r="I21" s="180"/>
      <c r="J21" s="180"/>
    </row>
    <row r="22" spans="1:10">
      <c r="A22" s="180"/>
      <c r="B22" s="180"/>
      <c r="C22" s="180"/>
      <c r="D22" s="180"/>
      <c r="E22" s="180"/>
      <c r="F22" s="180"/>
      <c r="G22" s="180"/>
      <c r="H22" s="180"/>
      <c r="I22" s="180"/>
      <c r="J22" s="180"/>
    </row>
    <row r="23" spans="1:10">
      <c r="A23" s="180"/>
      <c r="B23" s="180"/>
      <c r="C23" s="180"/>
      <c r="D23" s="180"/>
      <c r="E23" s="180"/>
      <c r="F23" s="180"/>
      <c r="G23" s="180"/>
      <c r="H23" s="180"/>
      <c r="I23" s="180"/>
      <c r="J23" s="180"/>
    </row>
    <row r="24" spans="1:10">
      <c r="A24" s="19"/>
      <c r="B24" s="19"/>
      <c r="C24" s="19"/>
      <c r="D24" s="19"/>
      <c r="E24" s="19"/>
      <c r="F24" s="19"/>
      <c r="G24" s="19"/>
      <c r="H24" s="19"/>
      <c r="I24" s="19"/>
      <c r="J24" s="19"/>
    </row>
    <row r="25" spans="1:10">
      <c r="A25" s="19"/>
      <c r="B25" s="19"/>
      <c r="C25" s="19"/>
      <c r="D25" s="19"/>
      <c r="E25" s="19"/>
      <c r="F25" s="19"/>
      <c r="G25" s="19"/>
      <c r="H25" s="19"/>
      <c r="I25" s="19"/>
      <c r="J25" s="19"/>
    </row>
    <row r="26" spans="1:10">
      <c r="A26" s="19"/>
      <c r="B26" s="19"/>
      <c r="C26" s="19"/>
      <c r="D26" s="19"/>
      <c r="E26" s="19"/>
      <c r="F26" s="19"/>
      <c r="G26" s="19"/>
      <c r="H26" s="19"/>
      <c r="I26" s="19"/>
      <c r="J26" s="19"/>
    </row>
    <row r="27" spans="1:10">
      <c r="A27" s="19"/>
      <c r="B27" s="19"/>
      <c r="C27" s="19"/>
      <c r="D27" s="19"/>
      <c r="E27" s="19"/>
      <c r="F27" s="19"/>
      <c r="G27" s="19"/>
      <c r="H27" s="19"/>
      <c r="I27" s="19"/>
      <c r="J27" s="19"/>
    </row>
    <row r="28" spans="1:10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10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10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10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10">
      <c r="A32" s="19"/>
      <c r="B32" s="19"/>
      <c r="C32" s="19"/>
      <c r="D32" s="19"/>
      <c r="E32" s="19"/>
      <c r="F32" s="19"/>
      <c r="G32" s="19"/>
      <c r="H32" s="19"/>
      <c r="I32" s="19"/>
      <c r="J32" s="19"/>
    </row>
    <row r="33" spans="1:10">
      <c r="A33" s="19"/>
      <c r="B33" s="19"/>
      <c r="C33" s="19"/>
      <c r="D33" s="19"/>
      <c r="E33" s="19"/>
      <c r="F33" s="19"/>
      <c r="G33" s="19"/>
      <c r="H33" s="19"/>
      <c r="I33" s="19"/>
      <c r="J33" s="19"/>
    </row>
    <row r="34" spans="1:10">
      <c r="A34" s="19"/>
      <c r="B34" s="19"/>
      <c r="C34" s="19"/>
      <c r="D34" s="19"/>
      <c r="E34" s="19"/>
      <c r="F34" s="19"/>
      <c r="G34" s="19"/>
      <c r="H34" s="19"/>
      <c r="I34" s="19"/>
      <c r="J34" s="19"/>
    </row>
    <row r="35" spans="1:10">
      <c r="A35" s="19"/>
      <c r="B35" s="19"/>
      <c r="C35" s="19"/>
      <c r="D35" s="19"/>
      <c r="E35" s="19"/>
      <c r="F35" s="19"/>
      <c r="G35" s="19"/>
      <c r="H35" s="19"/>
      <c r="I35" s="19"/>
      <c r="J35" s="19"/>
    </row>
    <row r="36" spans="1:10">
      <c r="A36" s="19"/>
      <c r="B36" s="19"/>
      <c r="C36" s="19"/>
      <c r="D36" s="19"/>
      <c r="E36" s="19"/>
      <c r="F36" s="19"/>
      <c r="G36" s="19"/>
      <c r="H36" s="19"/>
      <c r="I36" s="19"/>
      <c r="J36" s="19"/>
    </row>
    <row r="37" spans="1:10">
      <c r="A37" s="19"/>
      <c r="B37" s="19"/>
      <c r="C37" s="19"/>
      <c r="D37" s="19"/>
      <c r="E37" s="19"/>
      <c r="F37" s="19"/>
      <c r="G37" s="19"/>
      <c r="H37" s="19"/>
      <c r="I37" s="19"/>
      <c r="J37" s="19"/>
    </row>
    <row r="38" spans="1:10">
      <c r="A38" s="19"/>
      <c r="B38" s="19"/>
      <c r="C38" s="19"/>
      <c r="D38" s="19"/>
      <c r="E38" s="19"/>
      <c r="F38" s="19"/>
      <c r="G38" s="19"/>
      <c r="H38" s="19"/>
      <c r="I38" s="19"/>
      <c r="J38" s="19"/>
    </row>
    <row r="39" spans="1:10">
      <c r="A39" s="19"/>
      <c r="B39" s="19"/>
      <c r="C39" s="19"/>
      <c r="D39" s="19"/>
      <c r="E39" s="19"/>
      <c r="F39" s="19"/>
      <c r="G39" s="19"/>
      <c r="H39" s="19"/>
      <c r="I39" s="19"/>
      <c r="J39" s="19"/>
    </row>
    <row r="40" spans="1:10">
      <c r="A40" s="19"/>
      <c r="B40" s="19"/>
      <c r="C40" s="19"/>
      <c r="D40" s="19"/>
      <c r="E40" s="19"/>
      <c r="F40" s="19"/>
      <c r="G40" s="19"/>
      <c r="H40" s="19"/>
      <c r="I40" s="19"/>
      <c r="J40" s="19"/>
    </row>
    <row r="41" spans="1:10">
      <c r="A41" s="19"/>
      <c r="B41" s="19"/>
      <c r="C41" s="19"/>
      <c r="D41" s="19"/>
      <c r="E41" s="19"/>
      <c r="F41" s="19"/>
      <c r="G41" s="19"/>
      <c r="H41" s="19"/>
      <c r="I41" s="19"/>
      <c r="J41" s="19"/>
    </row>
    <row r="42" spans="1:10">
      <c r="A42" s="19"/>
      <c r="B42" s="19"/>
      <c r="C42" s="19"/>
      <c r="D42" s="19"/>
      <c r="E42" s="19"/>
      <c r="F42" s="19"/>
      <c r="G42" s="19"/>
      <c r="H42" s="19"/>
      <c r="I42" s="19"/>
      <c r="J42" s="19"/>
    </row>
    <row r="43" spans="1:10">
      <c r="A43" s="19"/>
      <c r="B43" s="19"/>
      <c r="C43" s="19"/>
      <c r="D43" s="19"/>
      <c r="E43" s="19"/>
      <c r="F43" s="19"/>
      <c r="G43" s="19"/>
      <c r="H43" s="19"/>
      <c r="I43" s="19"/>
      <c r="J43" s="19"/>
    </row>
    <row r="44" spans="1:10">
      <c r="A44" s="19"/>
      <c r="B44" s="19"/>
      <c r="C44" s="19"/>
      <c r="D44" s="19"/>
      <c r="E44" s="19"/>
      <c r="F44" s="19"/>
      <c r="G44" s="19"/>
      <c r="H44" s="19"/>
      <c r="I44" s="19"/>
      <c r="J44" s="19"/>
    </row>
    <row r="45" spans="1:10">
      <c r="A45" s="19"/>
      <c r="B45" s="19"/>
      <c r="C45" s="19"/>
      <c r="D45" s="19"/>
      <c r="E45" s="19"/>
      <c r="F45" s="19"/>
      <c r="G45" s="19"/>
      <c r="H45" s="19"/>
      <c r="I45" s="19"/>
      <c r="J45" s="19"/>
    </row>
    <row r="46" spans="1:10">
      <c r="A46" s="19"/>
      <c r="B46" s="19"/>
      <c r="C46" s="19"/>
      <c r="D46" s="19"/>
      <c r="E46" s="19"/>
      <c r="F46" s="19"/>
      <c r="G46" s="19"/>
      <c r="H46" s="19"/>
      <c r="I46" s="19"/>
      <c r="J46" s="19"/>
    </row>
    <row r="47" spans="1:10">
      <c r="A47" s="19"/>
      <c r="B47" s="19"/>
      <c r="C47" s="19"/>
      <c r="D47" s="19"/>
      <c r="E47" s="19"/>
      <c r="F47" s="19"/>
      <c r="G47" s="19"/>
      <c r="H47" s="19"/>
      <c r="I47" s="19"/>
      <c r="J47" s="19"/>
    </row>
    <row r="48" spans="1:10">
      <c r="A48" s="19"/>
      <c r="B48" s="19"/>
      <c r="C48" s="19"/>
      <c r="D48" s="19"/>
      <c r="E48" s="19"/>
      <c r="F48" s="19"/>
      <c r="G48" s="19"/>
      <c r="H48" s="19"/>
      <c r="I48" s="19"/>
      <c r="J48" s="19"/>
    </row>
    <row r="49" spans="1:10">
      <c r="A49" s="19"/>
      <c r="B49" s="19"/>
      <c r="C49" s="19"/>
      <c r="D49" s="19"/>
      <c r="E49" s="19"/>
      <c r="F49" s="19"/>
      <c r="G49" s="19"/>
      <c r="H49" s="19"/>
      <c r="I49" s="19"/>
      <c r="J49" s="19"/>
    </row>
    <row r="50" spans="1:10">
      <c r="A50" s="19"/>
      <c r="B50" s="19"/>
      <c r="C50" s="19"/>
      <c r="D50" s="19"/>
      <c r="E50" s="19"/>
      <c r="F50" s="19"/>
      <c r="G50" s="19"/>
      <c r="H50" s="19"/>
      <c r="I50" s="19"/>
      <c r="J50" s="19"/>
    </row>
    <row r="51" spans="1:10">
      <c r="A51" s="19"/>
      <c r="B51" s="19"/>
      <c r="C51" s="19"/>
      <c r="D51" s="19"/>
      <c r="E51" s="19"/>
      <c r="F51" s="19"/>
      <c r="G51" s="19"/>
      <c r="H51" s="19"/>
      <c r="I51" s="19"/>
      <c r="J51" s="19"/>
    </row>
    <row r="52" spans="1:10">
      <c r="A52" s="19"/>
      <c r="B52" s="19"/>
      <c r="C52" s="19"/>
      <c r="D52" s="19"/>
      <c r="E52" s="19"/>
      <c r="F52" s="19"/>
      <c r="G52" s="19"/>
      <c r="H52" s="19"/>
      <c r="I52" s="19"/>
      <c r="J52" s="19"/>
    </row>
    <row r="53" spans="1:10">
      <c r="A53" s="19"/>
      <c r="B53" s="19"/>
      <c r="C53" s="19"/>
      <c r="D53" s="19"/>
      <c r="E53" s="19"/>
      <c r="F53" s="19"/>
      <c r="G53" s="19"/>
      <c r="H53" s="19"/>
      <c r="I53" s="19"/>
      <c r="J53" s="19"/>
    </row>
    <row r="54" spans="1:10">
      <c r="A54" s="19"/>
      <c r="B54" s="19"/>
      <c r="C54" s="19"/>
      <c r="D54" s="19"/>
      <c r="E54" s="19"/>
      <c r="F54" s="19"/>
      <c r="G54" s="19"/>
      <c r="H54" s="19"/>
      <c r="I54" s="19"/>
      <c r="J54" s="19"/>
    </row>
    <row r="55" spans="1:10">
      <c r="A55" s="19"/>
      <c r="B55" s="19"/>
      <c r="C55" s="19"/>
      <c r="D55" s="19"/>
      <c r="E55" s="19"/>
      <c r="F55" s="19"/>
      <c r="G55" s="19"/>
      <c r="H55" s="19"/>
      <c r="I55" s="19"/>
      <c r="J55" s="19"/>
    </row>
    <row r="56" spans="1:10">
      <c r="A56" s="19"/>
      <c r="B56" s="19"/>
      <c r="C56" s="19"/>
      <c r="D56" s="19"/>
      <c r="E56" s="19"/>
      <c r="F56" s="19"/>
      <c r="G56" s="19"/>
      <c r="H56" s="19"/>
      <c r="I56" s="19"/>
      <c r="J56" s="19"/>
    </row>
    <row r="57" spans="1:10">
      <c r="A57" s="19"/>
      <c r="B57" s="19"/>
      <c r="C57" s="19"/>
      <c r="D57" s="19"/>
      <c r="E57" s="19"/>
      <c r="F57" s="19"/>
      <c r="G57" s="19"/>
      <c r="H57" s="19"/>
      <c r="I57" s="19"/>
      <c r="J57" s="19"/>
    </row>
    <row r="58" spans="1:10">
      <c r="A58" s="19"/>
      <c r="B58" s="19"/>
      <c r="C58" s="19"/>
      <c r="D58" s="19"/>
      <c r="E58" s="19"/>
      <c r="F58" s="19"/>
      <c r="G58" s="19"/>
      <c r="H58" s="19"/>
      <c r="I58" s="19"/>
      <c r="J58" s="19"/>
    </row>
    <row r="59" spans="1:10">
      <c r="A59" s="19"/>
      <c r="B59" s="19"/>
      <c r="C59" s="19"/>
      <c r="D59" s="19"/>
      <c r="E59" s="19"/>
      <c r="F59" s="19"/>
      <c r="G59" s="19"/>
      <c r="H59" s="19"/>
      <c r="I59" s="19"/>
      <c r="J59" s="19"/>
    </row>
    <row r="60" spans="1:10">
      <c r="A60" s="19"/>
      <c r="B60" s="19"/>
      <c r="C60" s="19"/>
      <c r="D60" s="19"/>
      <c r="E60" s="19"/>
      <c r="F60" s="19"/>
      <c r="G60" s="19"/>
      <c r="H60" s="19"/>
      <c r="I60" s="19"/>
      <c r="J60" s="19"/>
    </row>
    <row r="61" spans="1:10">
      <c r="A61" s="19"/>
      <c r="B61" s="19"/>
      <c r="C61" s="19"/>
      <c r="D61" s="19"/>
      <c r="E61" s="19"/>
      <c r="F61" s="19"/>
      <c r="G61" s="19"/>
      <c r="H61" s="19"/>
      <c r="I61" s="19"/>
      <c r="J61" s="19"/>
    </row>
    <row r="62" spans="1:10">
      <c r="A62" s="19"/>
      <c r="B62" s="19"/>
      <c r="C62" s="19"/>
      <c r="D62" s="19"/>
      <c r="E62" s="19"/>
      <c r="F62" s="19"/>
      <c r="G62" s="19"/>
      <c r="H62" s="19"/>
      <c r="I62" s="19"/>
      <c r="J62" s="19"/>
    </row>
    <row r="63" spans="1:10">
      <c r="A63" s="19"/>
      <c r="B63" s="19"/>
      <c r="C63" s="19"/>
      <c r="D63" s="19"/>
      <c r="E63" s="19"/>
      <c r="F63" s="19"/>
      <c r="G63" s="19"/>
      <c r="H63" s="19"/>
      <c r="I63" s="19"/>
      <c r="J63" s="19"/>
    </row>
    <row r="64" spans="1:10">
      <c r="A64" s="19"/>
      <c r="B64" s="19"/>
      <c r="C64" s="19"/>
      <c r="D64" s="19"/>
      <c r="E64" s="19"/>
      <c r="F64" s="19"/>
      <c r="G64" s="19"/>
      <c r="H64" s="19"/>
      <c r="I64" s="19"/>
      <c r="J64" s="19"/>
    </row>
    <row r="65" spans="1:10">
      <c r="A65" s="19"/>
      <c r="B65" s="19"/>
      <c r="C65" s="19"/>
      <c r="D65" s="19"/>
      <c r="E65" s="19"/>
      <c r="F65" s="19"/>
      <c r="G65" s="19"/>
      <c r="H65" s="19"/>
      <c r="I65" s="19"/>
      <c r="J65" s="19"/>
    </row>
    <row r="66" spans="1:10">
      <c r="A66" s="19"/>
      <c r="B66" s="19"/>
      <c r="C66" s="19"/>
      <c r="D66" s="19"/>
      <c r="E66" s="19"/>
      <c r="F66" s="19"/>
      <c r="G66" s="19"/>
      <c r="H66" s="19"/>
      <c r="I66" s="19"/>
      <c r="J66" s="19"/>
    </row>
    <row r="67" spans="1:10">
      <c r="A67" s="19"/>
      <c r="B67" s="19"/>
      <c r="C67" s="19"/>
      <c r="D67" s="19"/>
      <c r="E67" s="19"/>
      <c r="F67" s="19"/>
      <c r="G67" s="19"/>
      <c r="H67" s="19"/>
      <c r="I67" s="19"/>
      <c r="J67" s="19"/>
    </row>
    <row r="68" spans="1:10">
      <c r="A68" s="19"/>
      <c r="B68" s="19"/>
      <c r="C68" s="19"/>
      <c r="D68" s="19"/>
      <c r="E68" s="19"/>
      <c r="F68" s="19"/>
      <c r="G68" s="19"/>
      <c r="H68" s="19"/>
      <c r="I68" s="19"/>
      <c r="J68" s="19"/>
    </row>
    <row r="69" spans="1:10">
      <c r="A69" s="19"/>
      <c r="B69" s="19"/>
      <c r="C69" s="19"/>
      <c r="D69" s="19"/>
      <c r="E69" s="19"/>
      <c r="F69" s="19"/>
      <c r="G69" s="19"/>
      <c r="H69" s="19"/>
      <c r="I69" s="19"/>
      <c r="J69" s="19"/>
    </row>
    <row r="70" spans="1:10">
      <c r="A70" s="19"/>
      <c r="B70" s="19"/>
      <c r="C70" s="19"/>
      <c r="D70" s="19"/>
      <c r="E70" s="19"/>
      <c r="F70" s="19"/>
      <c r="G70" s="19"/>
      <c r="H70" s="19"/>
      <c r="I70" s="19"/>
      <c r="J70" s="19"/>
    </row>
    <row r="71" spans="1:10">
      <c r="A71" s="19"/>
      <c r="B71" s="19"/>
      <c r="C71" s="19"/>
      <c r="D71" s="19"/>
      <c r="E71" s="19"/>
      <c r="F71" s="19"/>
      <c r="G71" s="19"/>
      <c r="H71" s="19"/>
      <c r="I71" s="19"/>
      <c r="J71" s="19"/>
    </row>
    <row r="72" spans="1:10">
      <c r="A72" s="19"/>
      <c r="B72" s="19"/>
      <c r="C72" s="19"/>
      <c r="D72" s="19"/>
      <c r="E72" s="19"/>
      <c r="F72" s="19"/>
      <c r="G72" s="19"/>
      <c r="H72" s="19"/>
      <c r="I72" s="19"/>
      <c r="J72" s="19"/>
    </row>
    <row r="73" spans="1:10">
      <c r="A73" s="19"/>
      <c r="B73" s="19"/>
      <c r="C73" s="19"/>
      <c r="D73" s="19"/>
      <c r="E73" s="19"/>
      <c r="F73" s="19"/>
      <c r="G73" s="19"/>
      <c r="H73" s="19"/>
      <c r="I73" s="19"/>
      <c r="J73" s="19"/>
    </row>
    <row r="74" spans="1:10">
      <c r="A74" s="19"/>
      <c r="B74" s="19"/>
      <c r="C74" s="19"/>
      <c r="D74" s="19"/>
      <c r="E74" s="19"/>
      <c r="F74" s="19"/>
      <c r="G74" s="19"/>
      <c r="H74" s="19"/>
      <c r="I74" s="19"/>
      <c r="J74" s="19"/>
    </row>
    <row r="75" spans="1:10">
      <c r="A75" s="19"/>
      <c r="B75" s="19"/>
      <c r="C75" s="19"/>
      <c r="D75" s="19"/>
      <c r="E75" s="19"/>
      <c r="F75" s="19"/>
      <c r="G75" s="19"/>
      <c r="H75" s="19"/>
      <c r="I75" s="19"/>
      <c r="J75" s="19"/>
    </row>
    <row r="76" spans="1:10">
      <c r="A76" s="19"/>
      <c r="B76" s="19"/>
      <c r="C76" s="19"/>
      <c r="D76" s="19"/>
      <c r="E76" s="19"/>
      <c r="F76" s="19"/>
      <c r="G76" s="19"/>
      <c r="H76" s="19"/>
      <c r="I76" s="19"/>
      <c r="J76" s="19"/>
    </row>
    <row r="77" spans="1:10">
      <c r="A77" s="19"/>
      <c r="B77" s="19"/>
      <c r="C77" s="19"/>
      <c r="D77" s="19"/>
      <c r="E77" s="19"/>
      <c r="F77" s="19"/>
      <c r="G77" s="19"/>
      <c r="H77" s="19"/>
      <c r="I77" s="19"/>
      <c r="J77" s="19"/>
    </row>
    <row r="78" spans="1:10">
      <c r="A78" s="19"/>
      <c r="B78" s="19"/>
      <c r="C78" s="19"/>
      <c r="D78" s="19"/>
      <c r="E78" s="19"/>
      <c r="F78" s="19"/>
      <c r="G78" s="19"/>
      <c r="H78" s="19"/>
      <c r="I78" s="19"/>
      <c r="J78" s="19"/>
    </row>
    <row r="79" spans="1:10">
      <c r="A79" s="19"/>
      <c r="B79" s="19"/>
      <c r="C79" s="19"/>
      <c r="D79" s="19"/>
      <c r="E79" s="19"/>
      <c r="F79" s="19"/>
      <c r="G79" s="19"/>
      <c r="H79" s="19"/>
      <c r="I79" s="19"/>
      <c r="J79" s="19"/>
    </row>
    <row r="80" spans="1:10">
      <c r="A80" s="19"/>
      <c r="B80" s="19"/>
      <c r="C80" s="19"/>
      <c r="D80" s="19"/>
      <c r="E80" s="19"/>
      <c r="F80" s="19"/>
      <c r="G80" s="19"/>
      <c r="H80" s="19"/>
      <c r="I80" s="19"/>
      <c r="J80" s="19"/>
    </row>
    <row r="81" spans="1:10">
      <c r="A81" s="19"/>
      <c r="B81" s="19"/>
      <c r="C81" s="19"/>
      <c r="D81" s="19"/>
      <c r="E81" s="19"/>
      <c r="F81" s="19"/>
      <c r="G81" s="19"/>
      <c r="H81" s="19"/>
      <c r="I81" s="19"/>
      <c r="J81" s="19"/>
    </row>
    <row r="82" spans="1:10">
      <c r="A82" s="19"/>
      <c r="B82" s="19"/>
      <c r="C82" s="19"/>
      <c r="D82" s="19"/>
      <c r="E82" s="19"/>
      <c r="F82" s="19"/>
      <c r="G82" s="19"/>
      <c r="H82" s="19"/>
      <c r="I82" s="19"/>
      <c r="J82" s="19"/>
    </row>
    <row r="83" spans="1:10">
      <c r="A83" s="19"/>
      <c r="B83" s="19"/>
      <c r="C83" s="19"/>
      <c r="D83" s="19"/>
      <c r="E83" s="19"/>
      <c r="F83" s="19"/>
      <c r="G83" s="19"/>
      <c r="H83" s="19"/>
      <c r="I83" s="19"/>
      <c r="J83" s="19"/>
    </row>
    <row r="84" spans="1:10">
      <c r="A84" s="19"/>
      <c r="B84" s="19"/>
      <c r="C84" s="19"/>
      <c r="D84" s="19"/>
      <c r="E84" s="19"/>
      <c r="F84" s="19"/>
      <c r="G84" s="19"/>
      <c r="H84" s="19"/>
      <c r="I84" s="19"/>
      <c r="J84" s="19"/>
    </row>
    <row r="85" spans="1:10">
      <c r="A85" s="19"/>
      <c r="B85" s="19"/>
      <c r="C85" s="19"/>
      <c r="D85" s="19"/>
      <c r="E85" s="19"/>
      <c r="F85" s="19"/>
      <c r="G85" s="19"/>
      <c r="H85" s="19"/>
      <c r="I85" s="19"/>
      <c r="J85" s="19"/>
    </row>
    <row r="86" spans="1:10">
      <c r="A86" s="19"/>
      <c r="B86" s="19"/>
      <c r="C86" s="19"/>
      <c r="D86" s="19"/>
      <c r="E86" s="19"/>
      <c r="F86" s="19"/>
      <c r="G86" s="19"/>
      <c r="H86" s="19"/>
      <c r="I86" s="19"/>
      <c r="J86" s="19"/>
    </row>
    <row r="87" spans="1:10">
      <c r="A87" s="19"/>
      <c r="B87" s="19"/>
      <c r="C87" s="19"/>
      <c r="D87" s="19"/>
      <c r="E87" s="19"/>
      <c r="F87" s="19"/>
      <c r="G87" s="19"/>
      <c r="H87" s="19"/>
      <c r="I87" s="19"/>
      <c r="J87" s="19"/>
    </row>
    <row r="88" spans="1:10">
      <c r="A88" s="19"/>
      <c r="B88" s="19"/>
      <c r="C88" s="19"/>
      <c r="D88" s="19"/>
      <c r="E88" s="19"/>
      <c r="F88" s="19"/>
      <c r="G88" s="19"/>
      <c r="H88" s="19"/>
      <c r="I88" s="19"/>
      <c r="J88" s="19"/>
    </row>
    <row r="89" spans="1:10">
      <c r="A89" s="19"/>
      <c r="B89" s="19"/>
      <c r="C89" s="19"/>
      <c r="D89" s="19"/>
      <c r="E89" s="19"/>
      <c r="F89" s="19"/>
      <c r="G89" s="19"/>
      <c r="H89" s="19"/>
      <c r="I89" s="19"/>
      <c r="J89" s="19"/>
    </row>
    <row r="90" spans="1:10">
      <c r="A90" s="19"/>
      <c r="B90" s="19"/>
      <c r="C90" s="19"/>
      <c r="D90" s="19"/>
      <c r="E90" s="19"/>
      <c r="F90" s="19"/>
      <c r="G90" s="19"/>
      <c r="H90" s="19"/>
      <c r="I90" s="19"/>
      <c r="J90" s="19"/>
    </row>
    <row r="91" spans="1:10">
      <c r="A91" s="19"/>
      <c r="B91" s="19"/>
      <c r="C91" s="19"/>
      <c r="D91" s="19"/>
      <c r="E91" s="19"/>
      <c r="F91" s="19"/>
      <c r="G91" s="19"/>
      <c r="H91" s="19"/>
      <c r="I91" s="19"/>
      <c r="J91" s="19"/>
    </row>
    <row r="92" spans="1:10">
      <c r="A92" s="19"/>
      <c r="B92" s="19"/>
      <c r="C92" s="19"/>
      <c r="D92" s="19"/>
      <c r="E92" s="19"/>
      <c r="F92" s="19"/>
      <c r="G92" s="19"/>
      <c r="H92" s="19"/>
      <c r="I92" s="19"/>
      <c r="J92" s="19"/>
    </row>
    <row r="93" spans="1:10">
      <c r="A93" s="19"/>
      <c r="B93" s="19"/>
      <c r="C93" s="19"/>
      <c r="D93" s="19"/>
      <c r="E93" s="19"/>
      <c r="F93" s="19"/>
      <c r="G93" s="19"/>
      <c r="H93" s="19"/>
      <c r="I93" s="19"/>
      <c r="J93" s="19"/>
    </row>
  </sheetData>
  <sheetProtection password="DBF2" sheet="1" objects="1" scenarios="1" selectLockedCells="1"/>
  <mergeCells count="13">
    <mergeCell ref="C5:H6"/>
    <mergeCell ref="A9:B11"/>
    <mergeCell ref="H9:H11"/>
    <mergeCell ref="F19:G19"/>
    <mergeCell ref="F18:G18"/>
    <mergeCell ref="F17:G17"/>
    <mergeCell ref="J9:J12"/>
    <mergeCell ref="F12:G12"/>
    <mergeCell ref="F15:G15"/>
    <mergeCell ref="F16:G16"/>
    <mergeCell ref="I9:I12"/>
    <mergeCell ref="A13:J13"/>
    <mergeCell ref="F14:G14"/>
  </mergeCells>
  <phoneticPr fontId="3" type="noConversion"/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J78"/>
  <sheetViews>
    <sheetView zoomScale="90" zoomScaleNormal="90" workbookViewId="0">
      <selection activeCell="G11" sqref="G11"/>
    </sheetView>
  </sheetViews>
  <sheetFormatPr baseColWidth="10" defaultColWidth="29" defaultRowHeight="12.75"/>
  <cols>
    <col min="1" max="1" width="16.42578125" style="20" customWidth="1"/>
    <col min="2" max="2" width="48.5703125" style="20" customWidth="1"/>
    <col min="3" max="3" width="16.28515625" style="20" customWidth="1"/>
    <col min="4" max="4" width="17.28515625" style="20" bestFit="1" customWidth="1"/>
    <col min="5" max="5" width="16" style="20" customWidth="1"/>
    <col min="6" max="7" width="9.42578125" style="20" customWidth="1"/>
    <col min="8" max="8" width="14.140625" style="20" customWidth="1"/>
    <col min="9" max="9" width="14.28515625" style="20" customWidth="1"/>
    <col min="10" max="10" width="13.7109375" style="20" bestFit="1" customWidth="1"/>
    <col min="11" max="16384" width="29" style="20"/>
  </cols>
  <sheetData>
    <row r="1" spans="1:10" ht="12.75" customHeight="1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0" ht="24" customHeight="1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0">
      <c r="A3" s="5"/>
      <c r="B3" s="6"/>
      <c r="C3" s="6"/>
      <c r="D3" s="6"/>
      <c r="E3" s="6"/>
      <c r="F3" s="6"/>
      <c r="G3" s="6"/>
      <c r="H3" s="6"/>
      <c r="I3" s="49"/>
      <c r="J3" s="48"/>
    </row>
    <row r="4" spans="1:10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0">
      <c r="A5" s="5"/>
      <c r="B5" s="6"/>
      <c r="C5" s="250"/>
      <c r="D5" s="250"/>
      <c r="E5" s="250"/>
      <c r="F5" s="250"/>
      <c r="G5" s="250"/>
      <c r="H5" s="250"/>
      <c r="I5" s="47"/>
      <c r="J5" s="48"/>
    </row>
    <row r="6" spans="1:10">
      <c r="A6" s="5"/>
      <c r="B6" s="6"/>
      <c r="C6" s="250"/>
      <c r="D6" s="250"/>
      <c r="E6" s="250"/>
      <c r="F6" s="250"/>
      <c r="G6" s="250"/>
      <c r="H6" s="250"/>
      <c r="I6" s="47"/>
      <c r="J6" s="48"/>
    </row>
    <row r="7" spans="1:10">
      <c r="A7" s="5"/>
      <c r="B7" s="21"/>
      <c r="C7" s="22"/>
      <c r="D7" s="23"/>
      <c r="E7" s="23"/>
      <c r="F7" s="23"/>
      <c r="G7" s="23"/>
      <c r="H7" s="23"/>
      <c r="I7" s="47"/>
      <c r="J7" s="48"/>
    </row>
    <row r="8" spans="1:10" ht="34.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0" ht="12.95" customHeight="1">
      <c r="A9" s="272" t="s">
        <v>291</v>
      </c>
      <c r="B9" s="276"/>
      <c r="C9" s="150" t="s">
        <v>246</v>
      </c>
      <c r="D9" s="88">
        <f>(1-(1-C11)*(1-D11)*(1-F11)*(1-G11))</f>
        <v>0</v>
      </c>
      <c r="E9" s="148"/>
      <c r="F9" s="148"/>
      <c r="G9" s="149"/>
      <c r="H9" s="280" t="s">
        <v>3</v>
      </c>
      <c r="I9" s="280" t="s">
        <v>191</v>
      </c>
      <c r="J9" s="280" t="s">
        <v>4</v>
      </c>
    </row>
    <row r="10" spans="1:10" ht="12.95" customHeight="1">
      <c r="A10" s="273"/>
      <c r="B10" s="277"/>
      <c r="C10" s="150" t="s">
        <v>190</v>
      </c>
      <c r="D10" s="150" t="s">
        <v>210</v>
      </c>
      <c r="E10" s="150" t="s">
        <v>0</v>
      </c>
      <c r="F10" s="150" t="s">
        <v>1</v>
      </c>
      <c r="G10" s="151" t="s">
        <v>2</v>
      </c>
      <c r="H10" s="281"/>
      <c r="I10" s="281"/>
      <c r="J10" s="281"/>
    </row>
    <row r="11" spans="1:10" ht="12.95" customHeight="1">
      <c r="A11" s="278"/>
      <c r="B11" s="279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281"/>
      <c r="I11" s="281"/>
      <c r="J11" s="281"/>
    </row>
    <row r="12" spans="1:10" ht="12.75" customHeight="1">
      <c r="A12" s="153" t="s">
        <v>5</v>
      </c>
      <c r="B12" s="154" t="s">
        <v>195</v>
      </c>
      <c r="C12" s="152" t="s">
        <v>194</v>
      </c>
      <c r="D12" s="152" t="s">
        <v>193</v>
      </c>
      <c r="E12" s="152" t="s">
        <v>6</v>
      </c>
      <c r="F12" s="244" t="s">
        <v>192</v>
      </c>
      <c r="G12" s="244"/>
      <c r="H12" s="67">
        <v>0</v>
      </c>
      <c r="I12" s="281"/>
      <c r="J12" s="281"/>
    </row>
    <row r="13" spans="1:10">
      <c r="A13" s="274" t="s">
        <v>201</v>
      </c>
      <c r="B13" s="275"/>
      <c r="C13" s="275"/>
      <c r="D13" s="275"/>
      <c r="E13" s="275"/>
      <c r="F13" s="275"/>
      <c r="G13" s="275"/>
      <c r="H13" s="275"/>
      <c r="I13" s="275"/>
      <c r="J13" s="275"/>
    </row>
    <row r="14" spans="1:10">
      <c r="A14" s="195" t="s">
        <v>358</v>
      </c>
      <c r="B14" s="89" t="s">
        <v>326</v>
      </c>
      <c r="C14" s="105">
        <v>7232</v>
      </c>
      <c r="D14" s="125">
        <f>C14*(1-$D$11)*(1-$C$11)</f>
        <v>7232</v>
      </c>
      <c r="E14" s="125">
        <f>+D14*$E$11</f>
        <v>0</v>
      </c>
      <c r="F14" s="282">
        <f>(D14*(1-$F$11))*(1-$G$11)+E14</f>
        <v>7232</v>
      </c>
      <c r="G14" s="282"/>
      <c r="H14" s="125">
        <f>IF($H$12=0,F14,(F14/(1-$H$12)))</f>
        <v>7232</v>
      </c>
      <c r="I14" s="69"/>
      <c r="J14" s="100">
        <f>IF(I14=0,0,((I14-H14)/(H14))*1)</f>
        <v>0</v>
      </c>
    </row>
    <row r="15" spans="1:10">
      <c r="A15" s="196" t="s">
        <v>359</v>
      </c>
      <c r="B15" s="89" t="s">
        <v>327</v>
      </c>
      <c r="C15" s="105">
        <v>10680</v>
      </c>
      <c r="D15" s="127">
        <f>C15*(1-$D$11)*(1-$C$11)</f>
        <v>10680</v>
      </c>
      <c r="E15" s="127">
        <f>+D15*$E$11</f>
        <v>0</v>
      </c>
      <c r="F15" s="283">
        <f>(D15*(1-$F$11))*(1-$G$11)+E15</f>
        <v>10680</v>
      </c>
      <c r="G15" s="283"/>
      <c r="H15" s="127">
        <f>IF($H$12=0,F15,(F15/(1-$H$12)))</f>
        <v>10680</v>
      </c>
      <c r="I15" s="70"/>
      <c r="J15" s="102">
        <f>IF(I15=0,0,((I15-H15)/(H15))*1)</f>
        <v>0</v>
      </c>
    </row>
    <row r="16" spans="1:10">
      <c r="A16" s="274" t="s">
        <v>202</v>
      </c>
      <c r="B16" s="275"/>
      <c r="C16" s="275"/>
      <c r="D16" s="275"/>
      <c r="E16" s="275"/>
      <c r="F16" s="275"/>
      <c r="G16" s="275"/>
      <c r="H16" s="275"/>
      <c r="I16" s="275"/>
      <c r="J16" s="275"/>
    </row>
    <row r="17" spans="1:10">
      <c r="A17" s="126" t="s">
        <v>109</v>
      </c>
      <c r="B17" s="96" t="s">
        <v>392</v>
      </c>
      <c r="C17" s="105">
        <v>33816</v>
      </c>
      <c r="D17" s="127">
        <f t="shared" ref="D17:D23" si="0">C17*(1-$D$11)*(1-$C$11)</f>
        <v>33816</v>
      </c>
      <c r="E17" s="127">
        <f t="shared" ref="E17:E23" si="1">+D17*$E$11</f>
        <v>0</v>
      </c>
      <c r="F17" s="283">
        <f t="shared" ref="F17:F23" si="2">(D17*(1-$F$11))*(1-$G$11)+E17</f>
        <v>33816</v>
      </c>
      <c r="G17" s="283"/>
      <c r="H17" s="127">
        <f t="shared" ref="H17:H23" si="3">IF($H$12=0,F17,(F17/(1-$H$12)))</f>
        <v>33816</v>
      </c>
      <c r="I17" s="70"/>
      <c r="J17" s="102">
        <f t="shared" ref="J17:J23" si="4">IF(I17=0,0,((I17-H17)/(H17))*1)</f>
        <v>0</v>
      </c>
    </row>
    <row r="18" spans="1:10">
      <c r="A18" s="126" t="s">
        <v>310</v>
      </c>
      <c r="B18" s="92" t="s">
        <v>391</v>
      </c>
      <c r="C18" s="105">
        <v>26557</v>
      </c>
      <c r="D18" s="127">
        <f t="shared" si="0"/>
        <v>26557</v>
      </c>
      <c r="E18" s="127">
        <f t="shared" si="1"/>
        <v>0</v>
      </c>
      <c r="F18" s="284">
        <f t="shared" si="2"/>
        <v>26557</v>
      </c>
      <c r="G18" s="284"/>
      <c r="H18" s="129">
        <f t="shared" si="3"/>
        <v>26557</v>
      </c>
      <c r="I18" s="70"/>
      <c r="J18" s="101">
        <f t="shared" si="4"/>
        <v>0</v>
      </c>
    </row>
    <row r="19" spans="1:10">
      <c r="A19" s="128" t="s">
        <v>108</v>
      </c>
      <c r="B19" s="92" t="s">
        <v>390</v>
      </c>
      <c r="C19" s="105">
        <v>21186</v>
      </c>
      <c r="D19" s="129">
        <f t="shared" si="0"/>
        <v>21186</v>
      </c>
      <c r="E19" s="129">
        <f t="shared" si="1"/>
        <v>0</v>
      </c>
      <c r="F19" s="284">
        <f t="shared" si="2"/>
        <v>21186</v>
      </c>
      <c r="G19" s="284"/>
      <c r="H19" s="129">
        <f t="shared" si="3"/>
        <v>21186</v>
      </c>
      <c r="I19" s="68"/>
      <c r="J19" s="101">
        <f t="shared" si="4"/>
        <v>0</v>
      </c>
    </row>
    <row r="20" spans="1:10">
      <c r="A20" s="128" t="s">
        <v>107</v>
      </c>
      <c r="B20" s="92" t="s">
        <v>389</v>
      </c>
      <c r="C20" s="105">
        <v>17057</v>
      </c>
      <c r="D20" s="129">
        <f t="shared" si="0"/>
        <v>17057</v>
      </c>
      <c r="E20" s="129">
        <f t="shared" si="1"/>
        <v>0</v>
      </c>
      <c r="F20" s="284">
        <f t="shared" si="2"/>
        <v>17057</v>
      </c>
      <c r="G20" s="284"/>
      <c r="H20" s="129">
        <f t="shared" si="3"/>
        <v>17057</v>
      </c>
      <c r="I20" s="68"/>
      <c r="J20" s="101">
        <f t="shared" si="4"/>
        <v>0</v>
      </c>
    </row>
    <row r="21" spans="1:10">
      <c r="A21" s="194"/>
      <c r="B21" s="92" t="s">
        <v>388</v>
      </c>
      <c r="C21" s="105">
        <v>11591</v>
      </c>
      <c r="D21" s="129">
        <f t="shared" si="0"/>
        <v>11591</v>
      </c>
      <c r="E21" s="129">
        <f t="shared" si="1"/>
        <v>0</v>
      </c>
      <c r="F21" s="284">
        <f t="shared" si="2"/>
        <v>11591</v>
      </c>
      <c r="G21" s="284"/>
      <c r="H21" s="129">
        <f t="shared" si="3"/>
        <v>11591</v>
      </c>
      <c r="I21" s="68"/>
      <c r="J21" s="101">
        <f t="shared" si="4"/>
        <v>0</v>
      </c>
    </row>
    <row r="22" spans="1:10">
      <c r="A22" s="128" t="s">
        <v>106</v>
      </c>
      <c r="B22" s="92" t="s">
        <v>387</v>
      </c>
      <c r="C22" s="105">
        <v>10797</v>
      </c>
      <c r="D22" s="129">
        <f t="shared" si="0"/>
        <v>10797</v>
      </c>
      <c r="E22" s="129">
        <f t="shared" si="1"/>
        <v>0</v>
      </c>
      <c r="F22" s="284">
        <f t="shared" si="2"/>
        <v>10797</v>
      </c>
      <c r="G22" s="284"/>
      <c r="H22" s="129">
        <f t="shared" si="3"/>
        <v>10797</v>
      </c>
      <c r="I22" s="68"/>
      <c r="J22" s="101">
        <f t="shared" si="4"/>
        <v>0</v>
      </c>
    </row>
    <row r="23" spans="1:10">
      <c r="A23" s="128" t="s">
        <v>105</v>
      </c>
      <c r="B23" s="92" t="s">
        <v>386</v>
      </c>
      <c r="C23" s="105">
        <v>7455</v>
      </c>
      <c r="D23" s="129">
        <f t="shared" si="0"/>
        <v>7455</v>
      </c>
      <c r="E23" s="129">
        <f t="shared" si="1"/>
        <v>0</v>
      </c>
      <c r="F23" s="284">
        <f t="shared" si="2"/>
        <v>7455</v>
      </c>
      <c r="G23" s="284"/>
      <c r="H23" s="129">
        <f t="shared" si="3"/>
        <v>7455</v>
      </c>
      <c r="I23" s="68"/>
      <c r="J23" s="101">
        <f t="shared" si="4"/>
        <v>0</v>
      </c>
    </row>
    <row r="24" spans="1:10">
      <c r="A24" s="124" t="s">
        <v>104</v>
      </c>
      <c r="B24" s="89" t="s">
        <v>385</v>
      </c>
      <c r="C24" s="105">
        <v>5467</v>
      </c>
      <c r="D24" s="125">
        <f t="shared" ref="D24" si="5">C24*(1-$D$11)*(1-$C$11)</f>
        <v>5467</v>
      </c>
      <c r="E24" s="125">
        <f t="shared" ref="E24" si="6">+D24*$E$11</f>
        <v>0</v>
      </c>
      <c r="F24" s="282">
        <f t="shared" ref="F24" si="7">(D24*(1-$F$11))*(1-$G$11)+E24</f>
        <v>5467</v>
      </c>
      <c r="G24" s="282"/>
      <c r="H24" s="125">
        <f t="shared" ref="H24" si="8">IF($H$12=0,F24,(F24/(1-$H$12)))</f>
        <v>5467</v>
      </c>
      <c r="I24" s="69"/>
      <c r="J24" s="100">
        <f t="shared" ref="J24" si="9">IF(I24=0,0,((I24-H24)/(H24))*1)</f>
        <v>0</v>
      </c>
    </row>
    <row r="25" spans="1:10">
      <c r="A25" s="274" t="s">
        <v>203</v>
      </c>
      <c r="B25" s="275"/>
      <c r="C25" s="275"/>
      <c r="D25" s="275"/>
      <c r="E25" s="275"/>
      <c r="F25" s="275"/>
      <c r="G25" s="275"/>
      <c r="H25" s="275"/>
      <c r="I25" s="275"/>
      <c r="J25" s="275"/>
    </row>
    <row r="26" spans="1:10">
      <c r="A26" s="126" t="s">
        <v>114</v>
      </c>
      <c r="B26" s="96" t="s">
        <v>208</v>
      </c>
      <c r="C26" s="105">
        <v>3048</v>
      </c>
      <c r="D26" s="127">
        <f>C26*(1-$D$11)*(1-$C$11)</f>
        <v>3048</v>
      </c>
      <c r="E26" s="127">
        <f>+D26*$E$11</f>
        <v>0</v>
      </c>
      <c r="F26" s="283">
        <f>(D26*(1-$F$11))*(1-$G$11)+E26</f>
        <v>3048</v>
      </c>
      <c r="G26" s="283"/>
      <c r="H26" s="127">
        <f>IF($H$12=0,F26,(F26/(1-$H$12)))</f>
        <v>3048</v>
      </c>
      <c r="I26" s="70"/>
      <c r="J26" s="102">
        <f>IF(I26=0,0,((I26-H26)/(H26))*1)</f>
        <v>0</v>
      </c>
    </row>
    <row r="27" spans="1:10">
      <c r="A27" s="128" t="s">
        <v>113</v>
      </c>
      <c r="B27" s="92" t="s">
        <v>207</v>
      </c>
      <c r="C27" s="105">
        <v>1923</v>
      </c>
      <c r="D27" s="129">
        <f>C27*(1-$D$11)*(1-$C$11)</f>
        <v>1923</v>
      </c>
      <c r="E27" s="129">
        <f>+D27*$E$11</f>
        <v>0</v>
      </c>
      <c r="F27" s="284">
        <f>(D27*(1-$F$11))*(1-$G$11)+E27</f>
        <v>1923</v>
      </c>
      <c r="G27" s="284"/>
      <c r="H27" s="129">
        <f>IF($H$12=0,F27,(F27/(1-$H$12)))</f>
        <v>1923</v>
      </c>
      <c r="I27" s="68"/>
      <c r="J27" s="101">
        <f>IF(I27=0,0,((I27-H27)/(H27))*1)</f>
        <v>0</v>
      </c>
    </row>
    <row r="28" spans="1:10">
      <c r="A28" s="128" t="s">
        <v>112</v>
      </c>
      <c r="B28" s="92" t="s">
        <v>206</v>
      </c>
      <c r="C28" s="105">
        <v>1183</v>
      </c>
      <c r="D28" s="129">
        <f>C28*(1-$D$11)*(1-$C$11)</f>
        <v>1183</v>
      </c>
      <c r="E28" s="129">
        <f>+D28*$E$11</f>
        <v>0</v>
      </c>
      <c r="F28" s="284">
        <f>(D28*(1-$F$11))*(1-$G$11)+E28</f>
        <v>1183</v>
      </c>
      <c r="G28" s="284"/>
      <c r="H28" s="129">
        <f>IF($H$12=0,F28,(F28/(1-$H$12)))</f>
        <v>1183</v>
      </c>
      <c r="I28" s="68"/>
      <c r="J28" s="101">
        <f>IF(I28=0,0,((I28-H28)/(H28))*1)</f>
        <v>0</v>
      </c>
    </row>
    <row r="29" spans="1:10">
      <c r="A29" s="128" t="s">
        <v>111</v>
      </c>
      <c r="B29" s="92" t="s">
        <v>205</v>
      </c>
      <c r="C29" s="105">
        <v>815</v>
      </c>
      <c r="D29" s="129">
        <f>C29*(1-$D$11)*(1-$C$11)</f>
        <v>815</v>
      </c>
      <c r="E29" s="129">
        <f>+D29*$E$11</f>
        <v>0</v>
      </c>
      <c r="F29" s="284">
        <f>(D29*(1-$F$11))*(1-$G$11)+E29</f>
        <v>815</v>
      </c>
      <c r="G29" s="284"/>
      <c r="H29" s="129">
        <f>IF($H$12=0,F29,(F29/(1-$H$12)))</f>
        <v>815</v>
      </c>
      <c r="I29" s="68"/>
      <c r="J29" s="101">
        <f>IF(I29=0,0,((I29-H29)/(H29))*1)</f>
        <v>0</v>
      </c>
    </row>
    <row r="30" spans="1:10">
      <c r="A30" s="128" t="s">
        <v>110</v>
      </c>
      <c r="B30" s="92" t="s">
        <v>204</v>
      </c>
      <c r="C30" s="175">
        <v>536</v>
      </c>
      <c r="D30" s="129">
        <f t="shared" ref="D30" si="10">C30*(1-$D$11)*(1-$C$11)</f>
        <v>536</v>
      </c>
      <c r="E30" s="129">
        <f t="shared" ref="E30" si="11">+D30*$E$11</f>
        <v>0</v>
      </c>
      <c r="F30" s="284">
        <f t="shared" ref="F30" si="12">(D30*(1-$F$11))*(1-$G$11)+E30</f>
        <v>536</v>
      </c>
      <c r="G30" s="284"/>
      <c r="H30" s="129">
        <f t="shared" ref="H30" si="13">IF($H$12=0,F30,(F30/(1-$H$12)))</f>
        <v>536</v>
      </c>
      <c r="I30" s="68"/>
      <c r="J30" s="101">
        <f t="shared" ref="J30" si="14">IF(I30=0,0,((I30-H30)/(H30))*1)</f>
        <v>0</v>
      </c>
    </row>
    <row r="31" spans="1:10">
      <c r="A31" s="274" t="s">
        <v>401</v>
      </c>
      <c r="B31" s="275"/>
      <c r="C31" s="275"/>
      <c r="D31" s="275"/>
      <c r="E31" s="275"/>
      <c r="F31" s="275"/>
      <c r="G31" s="275"/>
      <c r="H31" s="275"/>
      <c r="I31" s="275"/>
      <c r="J31" s="275"/>
    </row>
    <row r="32" spans="1:10">
      <c r="A32" s="128" t="s">
        <v>118</v>
      </c>
      <c r="B32" s="99" t="s">
        <v>398</v>
      </c>
      <c r="C32" s="164">
        <v>2281</v>
      </c>
      <c r="D32" s="129">
        <f t="shared" ref="D32:D37" si="15">C32*(1-$D$11)*(1-$C$11)</f>
        <v>2281</v>
      </c>
      <c r="E32" s="129">
        <f t="shared" ref="E32:E37" si="16">+D32*$E$11</f>
        <v>0</v>
      </c>
      <c r="F32" s="284">
        <f t="shared" ref="F32:F37" si="17">(D32*(1-$F$11))*(1-$G$11)+E32</f>
        <v>2281</v>
      </c>
      <c r="G32" s="284"/>
      <c r="H32" s="129">
        <f t="shared" ref="H32:H37" si="18">IF($H$12=0,F32,(F32/(1-$H$12)))</f>
        <v>2281</v>
      </c>
      <c r="I32" s="68"/>
      <c r="J32" s="101">
        <f t="shared" ref="J32:J37" si="19">IF(I32=0,0,((I32-H32)/(H32))*1)</f>
        <v>0</v>
      </c>
    </row>
    <row r="33" spans="1:10">
      <c r="A33" s="128" t="s">
        <v>119</v>
      </c>
      <c r="B33" s="99" t="s">
        <v>399</v>
      </c>
      <c r="C33" s="213">
        <v>2805</v>
      </c>
      <c r="D33" s="129">
        <f t="shared" si="15"/>
        <v>2805</v>
      </c>
      <c r="E33" s="129">
        <f t="shared" si="16"/>
        <v>0</v>
      </c>
      <c r="F33" s="284">
        <f t="shared" si="17"/>
        <v>2805</v>
      </c>
      <c r="G33" s="284"/>
      <c r="H33" s="129">
        <f t="shared" si="18"/>
        <v>2805</v>
      </c>
      <c r="I33" s="68"/>
      <c r="J33" s="101">
        <f t="shared" si="19"/>
        <v>0</v>
      </c>
    </row>
    <row r="34" spans="1:10">
      <c r="A34" s="126" t="s">
        <v>306</v>
      </c>
      <c r="B34" s="95" t="s">
        <v>400</v>
      </c>
      <c r="C34" s="213">
        <v>3369</v>
      </c>
      <c r="D34" s="127">
        <f t="shared" si="15"/>
        <v>3369</v>
      </c>
      <c r="E34" s="127">
        <f t="shared" si="16"/>
        <v>0</v>
      </c>
      <c r="F34" s="283">
        <f t="shared" si="17"/>
        <v>3369</v>
      </c>
      <c r="G34" s="283"/>
      <c r="H34" s="127">
        <f t="shared" si="18"/>
        <v>3369</v>
      </c>
      <c r="I34" s="70"/>
      <c r="J34" s="102">
        <f t="shared" si="19"/>
        <v>0</v>
      </c>
    </row>
    <row r="35" spans="1:10">
      <c r="A35" s="128" t="s">
        <v>307</v>
      </c>
      <c r="B35" s="99" t="s">
        <v>395</v>
      </c>
      <c r="C35" s="213">
        <v>1435</v>
      </c>
      <c r="D35" s="129">
        <f t="shared" si="15"/>
        <v>1435</v>
      </c>
      <c r="E35" s="129">
        <f t="shared" si="16"/>
        <v>0</v>
      </c>
      <c r="F35" s="284">
        <f t="shared" si="17"/>
        <v>1435</v>
      </c>
      <c r="G35" s="284"/>
      <c r="H35" s="129">
        <f t="shared" si="18"/>
        <v>1435</v>
      </c>
      <c r="I35" s="68"/>
      <c r="J35" s="101">
        <f t="shared" si="19"/>
        <v>0</v>
      </c>
    </row>
    <row r="36" spans="1:10">
      <c r="A36" s="128" t="s">
        <v>308</v>
      </c>
      <c r="B36" s="99" t="s">
        <v>396</v>
      </c>
      <c r="C36" s="213">
        <v>1868</v>
      </c>
      <c r="D36" s="129">
        <f t="shared" si="15"/>
        <v>1868</v>
      </c>
      <c r="E36" s="129">
        <f t="shared" si="16"/>
        <v>0</v>
      </c>
      <c r="F36" s="284">
        <f t="shared" si="17"/>
        <v>1868</v>
      </c>
      <c r="G36" s="284"/>
      <c r="H36" s="129">
        <f t="shared" si="18"/>
        <v>1868</v>
      </c>
      <c r="I36" s="68"/>
      <c r="J36" s="101">
        <f t="shared" si="19"/>
        <v>0</v>
      </c>
    </row>
    <row r="37" spans="1:10">
      <c r="A37" s="128" t="s">
        <v>309</v>
      </c>
      <c r="B37" s="99" t="s">
        <v>397</v>
      </c>
      <c r="C37" s="213">
        <v>2293</v>
      </c>
      <c r="D37" s="129">
        <f t="shared" si="15"/>
        <v>2293</v>
      </c>
      <c r="E37" s="129">
        <f t="shared" si="16"/>
        <v>0</v>
      </c>
      <c r="F37" s="284">
        <f t="shared" si="17"/>
        <v>2293</v>
      </c>
      <c r="G37" s="284"/>
      <c r="H37" s="129">
        <f t="shared" si="18"/>
        <v>2293</v>
      </c>
      <c r="I37" s="68"/>
      <c r="J37" s="101">
        <f t="shared" si="19"/>
        <v>0</v>
      </c>
    </row>
    <row r="38" spans="1:10">
      <c r="A38" s="124" t="s">
        <v>115</v>
      </c>
      <c r="B38" s="98" t="s">
        <v>408</v>
      </c>
      <c r="C38" s="213">
        <v>1056</v>
      </c>
      <c r="D38" s="125">
        <f t="shared" ref="D38:D55" si="20">C38*(1-$D$11)*(1-$C$11)</f>
        <v>1056</v>
      </c>
      <c r="E38" s="125">
        <f t="shared" ref="E38:E55" si="21">+D38*$E$11</f>
        <v>0</v>
      </c>
      <c r="F38" s="282">
        <f t="shared" ref="F38:F55" si="22">(D38*(1-$F$11))*(1-$G$11)+E38</f>
        <v>1056</v>
      </c>
      <c r="G38" s="282"/>
      <c r="H38" s="125">
        <f t="shared" ref="H38:H55" si="23">IF($H$12=0,F38,(F38/(1-$H$12)))</f>
        <v>1056</v>
      </c>
      <c r="I38" s="69"/>
      <c r="J38" s="100">
        <f t="shared" ref="J38:J55" si="24">IF(I38=0,0,((I38-H38)/(H38))*1)</f>
        <v>0</v>
      </c>
    </row>
    <row r="39" spans="1:10">
      <c r="A39" s="128" t="s">
        <v>116</v>
      </c>
      <c r="B39" s="99" t="s">
        <v>393</v>
      </c>
      <c r="C39" s="213">
        <v>1435</v>
      </c>
      <c r="D39" s="129">
        <f t="shared" si="20"/>
        <v>1435</v>
      </c>
      <c r="E39" s="129">
        <f t="shared" si="21"/>
        <v>0</v>
      </c>
      <c r="F39" s="284">
        <f t="shared" si="22"/>
        <v>1435</v>
      </c>
      <c r="G39" s="284"/>
      <c r="H39" s="129">
        <f t="shared" si="23"/>
        <v>1435</v>
      </c>
      <c r="I39" s="68"/>
      <c r="J39" s="101">
        <f t="shared" si="24"/>
        <v>0</v>
      </c>
    </row>
    <row r="40" spans="1:10">
      <c r="A40" s="128" t="s">
        <v>117</v>
      </c>
      <c r="B40" s="99" t="s">
        <v>394</v>
      </c>
      <c r="C40" s="105">
        <v>1826</v>
      </c>
      <c r="D40" s="129">
        <f t="shared" si="20"/>
        <v>1826</v>
      </c>
      <c r="E40" s="129">
        <f t="shared" si="21"/>
        <v>0</v>
      </c>
      <c r="F40" s="284">
        <f t="shared" si="22"/>
        <v>1826</v>
      </c>
      <c r="G40" s="284"/>
      <c r="H40" s="129">
        <f t="shared" si="23"/>
        <v>1826</v>
      </c>
      <c r="I40" s="68"/>
      <c r="J40" s="101">
        <f t="shared" si="24"/>
        <v>0</v>
      </c>
    </row>
    <row r="41" spans="1:10" ht="15" customHeight="1">
      <c r="A41" s="285" t="s">
        <v>426</v>
      </c>
      <c r="B41" s="286"/>
      <c r="C41" s="286"/>
      <c r="D41" s="286"/>
      <c r="E41" s="286"/>
      <c r="F41" s="286"/>
      <c r="G41" s="286"/>
      <c r="H41" s="286"/>
      <c r="I41" s="286"/>
      <c r="J41" s="287"/>
    </row>
    <row r="42" spans="1:10" ht="15" customHeight="1">
      <c r="A42" s="203" t="s">
        <v>403</v>
      </c>
      <c r="B42" s="99" t="s">
        <v>410</v>
      </c>
      <c r="C42" s="201">
        <v>50554</v>
      </c>
      <c r="D42" s="129">
        <f>C42*(1-$D$11)*(1-$C$11)</f>
        <v>50554</v>
      </c>
      <c r="E42" s="129">
        <f>+D42*$E$11</f>
        <v>0</v>
      </c>
      <c r="F42" s="284">
        <f>(D42*(1-$F$11))*(1-$G$11)+E42</f>
        <v>50554</v>
      </c>
      <c r="G42" s="284"/>
      <c r="H42" s="129">
        <f>IF($H$12=0,F42,(F42/(1-$H$12)))</f>
        <v>50554</v>
      </c>
      <c r="I42" s="68"/>
      <c r="J42" s="101">
        <f>IF(I42=0,0,((I42-H42)/(H42))*1)</f>
        <v>0</v>
      </c>
    </row>
    <row r="43" spans="1:10" ht="15" customHeight="1">
      <c r="A43" s="203" t="s">
        <v>402</v>
      </c>
      <c r="B43" s="99" t="s">
        <v>411</v>
      </c>
      <c r="C43" s="201">
        <v>29950</v>
      </c>
      <c r="D43" s="129">
        <f t="shared" ref="D43" si="25">C43*(1-$D$11)*(1-$C$11)</f>
        <v>29950</v>
      </c>
      <c r="E43" s="129">
        <f t="shared" ref="E43" si="26">+D43*$E$11</f>
        <v>0</v>
      </c>
      <c r="F43" s="284">
        <f t="shared" ref="F43" si="27">(D43*(1-$F$11))*(1-$G$11)+E43</f>
        <v>29950</v>
      </c>
      <c r="G43" s="284"/>
      <c r="H43" s="129">
        <f t="shared" ref="H43" si="28">IF($H$12=0,F43,(F43/(1-$H$12)))</f>
        <v>29950</v>
      </c>
      <c r="I43" s="68"/>
      <c r="J43" s="101">
        <f t="shared" ref="J43" si="29">IF(I43=0,0,((I43-H43)/(H43))*1)</f>
        <v>0</v>
      </c>
    </row>
    <row r="44" spans="1:10" ht="15" customHeight="1">
      <c r="A44" s="128" t="s">
        <v>129</v>
      </c>
      <c r="B44" s="99" t="s">
        <v>413</v>
      </c>
      <c r="C44" s="198">
        <v>9969</v>
      </c>
      <c r="D44" s="129">
        <f t="shared" ref="D44:D54" si="30">C44*(1-$D$11)*(1-$C$11)</f>
        <v>9969</v>
      </c>
      <c r="E44" s="129">
        <f t="shared" ref="E44:E54" si="31">+D44*$E$11</f>
        <v>0</v>
      </c>
      <c r="F44" s="284">
        <f t="shared" ref="F44:F54" si="32">(D44*(1-$F$11))*(1-$G$11)+E44</f>
        <v>9969</v>
      </c>
      <c r="G44" s="284"/>
      <c r="H44" s="129">
        <f t="shared" ref="H44:H54" si="33">IF($H$12=0,F44,(F44/(1-$H$12)))</f>
        <v>9969</v>
      </c>
      <c r="I44" s="68"/>
      <c r="J44" s="101">
        <f t="shared" ref="J44:J54" si="34">IF(I44=0,0,((I44-H44)/(H44))*1)</f>
        <v>0</v>
      </c>
    </row>
    <row r="45" spans="1:10" ht="15" customHeight="1">
      <c r="A45" s="128" t="s">
        <v>130</v>
      </c>
      <c r="B45" s="99" t="s">
        <v>412</v>
      </c>
      <c r="C45" s="198">
        <v>13807</v>
      </c>
      <c r="D45" s="129">
        <f t="shared" si="30"/>
        <v>13807</v>
      </c>
      <c r="E45" s="129">
        <f t="shared" si="31"/>
        <v>0</v>
      </c>
      <c r="F45" s="284">
        <f t="shared" si="32"/>
        <v>13807</v>
      </c>
      <c r="G45" s="284"/>
      <c r="H45" s="129">
        <f t="shared" si="33"/>
        <v>13807</v>
      </c>
      <c r="I45" s="68"/>
      <c r="J45" s="101">
        <f t="shared" si="34"/>
        <v>0</v>
      </c>
    </row>
    <row r="46" spans="1:10" ht="15" customHeight="1">
      <c r="A46" s="128" t="s">
        <v>131</v>
      </c>
      <c r="B46" s="99" t="s">
        <v>414</v>
      </c>
      <c r="C46" s="198">
        <v>18144</v>
      </c>
      <c r="D46" s="129">
        <f t="shared" si="30"/>
        <v>18144</v>
      </c>
      <c r="E46" s="129">
        <f t="shared" si="31"/>
        <v>0</v>
      </c>
      <c r="F46" s="284">
        <f t="shared" si="32"/>
        <v>18144</v>
      </c>
      <c r="G46" s="284"/>
      <c r="H46" s="129">
        <f t="shared" si="33"/>
        <v>18144</v>
      </c>
      <c r="I46" s="68"/>
      <c r="J46" s="101">
        <f t="shared" si="34"/>
        <v>0</v>
      </c>
    </row>
    <row r="47" spans="1:10" ht="15" customHeight="1">
      <c r="A47" s="128" t="s">
        <v>126</v>
      </c>
      <c r="B47" s="99" t="s">
        <v>415</v>
      </c>
      <c r="C47" s="198">
        <v>6717</v>
      </c>
      <c r="D47" s="129">
        <f t="shared" si="30"/>
        <v>6717</v>
      </c>
      <c r="E47" s="129">
        <f t="shared" si="31"/>
        <v>0</v>
      </c>
      <c r="F47" s="284">
        <f t="shared" si="32"/>
        <v>6717</v>
      </c>
      <c r="G47" s="284"/>
      <c r="H47" s="129">
        <f t="shared" si="33"/>
        <v>6717</v>
      </c>
      <c r="I47" s="68"/>
      <c r="J47" s="101">
        <f t="shared" si="34"/>
        <v>0</v>
      </c>
    </row>
    <row r="48" spans="1:10" ht="15" customHeight="1">
      <c r="A48" s="128" t="s">
        <v>127</v>
      </c>
      <c r="B48" s="99" t="s">
        <v>416</v>
      </c>
      <c r="C48" s="198">
        <v>8725</v>
      </c>
      <c r="D48" s="129">
        <f t="shared" si="30"/>
        <v>8725</v>
      </c>
      <c r="E48" s="129">
        <f t="shared" si="31"/>
        <v>0</v>
      </c>
      <c r="F48" s="284">
        <f t="shared" si="32"/>
        <v>8725</v>
      </c>
      <c r="G48" s="284"/>
      <c r="H48" s="129">
        <f t="shared" si="33"/>
        <v>8725</v>
      </c>
      <c r="I48" s="68"/>
      <c r="J48" s="101">
        <f t="shared" si="34"/>
        <v>0</v>
      </c>
    </row>
    <row r="49" spans="1:10" ht="15" customHeight="1">
      <c r="A49" s="128" t="s">
        <v>128</v>
      </c>
      <c r="B49" s="99" t="s">
        <v>417</v>
      </c>
      <c r="C49" s="198">
        <v>11683</v>
      </c>
      <c r="D49" s="129">
        <f t="shared" si="30"/>
        <v>11683</v>
      </c>
      <c r="E49" s="129">
        <f t="shared" si="31"/>
        <v>0</v>
      </c>
      <c r="F49" s="284">
        <f t="shared" si="32"/>
        <v>11683</v>
      </c>
      <c r="G49" s="284"/>
      <c r="H49" s="129">
        <f t="shared" si="33"/>
        <v>11683</v>
      </c>
      <c r="I49" s="68"/>
      <c r="J49" s="101">
        <f t="shared" si="34"/>
        <v>0</v>
      </c>
    </row>
    <row r="50" spans="1:10" ht="15" customHeight="1">
      <c r="A50" s="128" t="s">
        <v>123</v>
      </c>
      <c r="B50" s="99" t="s">
        <v>418</v>
      </c>
      <c r="C50" s="198">
        <v>4182</v>
      </c>
      <c r="D50" s="129">
        <f t="shared" si="30"/>
        <v>4182</v>
      </c>
      <c r="E50" s="129">
        <f t="shared" si="31"/>
        <v>0</v>
      </c>
      <c r="F50" s="284">
        <f t="shared" si="32"/>
        <v>4182</v>
      </c>
      <c r="G50" s="284"/>
      <c r="H50" s="129">
        <f t="shared" si="33"/>
        <v>4182</v>
      </c>
      <c r="I50" s="68"/>
      <c r="J50" s="101">
        <f t="shared" si="34"/>
        <v>0</v>
      </c>
    </row>
    <row r="51" spans="1:10" ht="15" customHeight="1">
      <c r="A51" s="128" t="s">
        <v>124</v>
      </c>
      <c r="B51" s="99" t="s">
        <v>419</v>
      </c>
      <c r="C51" s="198">
        <v>5558</v>
      </c>
      <c r="D51" s="129">
        <f t="shared" si="30"/>
        <v>5558</v>
      </c>
      <c r="E51" s="129">
        <f t="shared" si="31"/>
        <v>0</v>
      </c>
      <c r="F51" s="284">
        <f t="shared" si="32"/>
        <v>5558</v>
      </c>
      <c r="G51" s="284"/>
      <c r="H51" s="129">
        <f t="shared" si="33"/>
        <v>5558</v>
      </c>
      <c r="I51" s="68"/>
      <c r="J51" s="101">
        <f t="shared" si="34"/>
        <v>0</v>
      </c>
    </row>
    <row r="52" spans="1:10" ht="15" customHeight="1">
      <c r="A52" s="128" t="s">
        <v>125</v>
      </c>
      <c r="B52" s="99" t="s">
        <v>420</v>
      </c>
      <c r="C52" s="198">
        <v>6804</v>
      </c>
      <c r="D52" s="129">
        <f t="shared" si="30"/>
        <v>6804</v>
      </c>
      <c r="E52" s="129">
        <f t="shared" si="31"/>
        <v>0</v>
      </c>
      <c r="F52" s="284">
        <f t="shared" si="32"/>
        <v>6804</v>
      </c>
      <c r="G52" s="284"/>
      <c r="H52" s="129">
        <f t="shared" si="33"/>
        <v>6804</v>
      </c>
      <c r="I52" s="68"/>
      <c r="J52" s="101">
        <f t="shared" si="34"/>
        <v>0</v>
      </c>
    </row>
    <row r="53" spans="1:10" ht="13.5" customHeight="1">
      <c r="A53" s="128" t="s">
        <v>120</v>
      </c>
      <c r="B53" s="99" t="s">
        <v>421</v>
      </c>
      <c r="C53" s="198">
        <v>3100</v>
      </c>
      <c r="D53" s="129">
        <f t="shared" si="30"/>
        <v>3100</v>
      </c>
      <c r="E53" s="129">
        <f t="shared" si="31"/>
        <v>0</v>
      </c>
      <c r="F53" s="284">
        <f t="shared" si="32"/>
        <v>3100</v>
      </c>
      <c r="G53" s="284"/>
      <c r="H53" s="129">
        <f t="shared" si="33"/>
        <v>3100</v>
      </c>
      <c r="I53" s="68"/>
      <c r="J53" s="101">
        <f t="shared" si="34"/>
        <v>0</v>
      </c>
    </row>
    <row r="54" spans="1:10" ht="14.25" customHeight="1">
      <c r="A54" s="128" t="s">
        <v>121</v>
      </c>
      <c r="B54" s="99" t="s">
        <v>422</v>
      </c>
      <c r="C54" s="198">
        <v>3958</v>
      </c>
      <c r="D54" s="129">
        <f t="shared" si="30"/>
        <v>3958</v>
      </c>
      <c r="E54" s="129">
        <f t="shared" si="31"/>
        <v>0</v>
      </c>
      <c r="F54" s="284">
        <f t="shared" si="32"/>
        <v>3958</v>
      </c>
      <c r="G54" s="284"/>
      <c r="H54" s="129">
        <f t="shared" si="33"/>
        <v>3958</v>
      </c>
      <c r="I54" s="68"/>
      <c r="J54" s="101">
        <f t="shared" si="34"/>
        <v>0</v>
      </c>
    </row>
    <row r="55" spans="1:10">
      <c r="A55" s="124" t="s">
        <v>122</v>
      </c>
      <c r="B55" s="98" t="s">
        <v>423</v>
      </c>
      <c r="C55" s="198">
        <v>4868</v>
      </c>
      <c r="D55" s="125">
        <f t="shared" si="20"/>
        <v>4868</v>
      </c>
      <c r="E55" s="125">
        <f t="shared" si="21"/>
        <v>0</v>
      </c>
      <c r="F55" s="282">
        <f t="shared" si="22"/>
        <v>4868</v>
      </c>
      <c r="G55" s="282"/>
      <c r="H55" s="125">
        <f t="shared" si="23"/>
        <v>4868</v>
      </c>
      <c r="I55" s="69"/>
      <c r="J55" s="100">
        <f t="shared" si="24"/>
        <v>0</v>
      </c>
    </row>
    <row r="56" spans="1:10" ht="17.25" customHeight="1">
      <c r="A56" s="224" t="s">
        <v>427</v>
      </c>
      <c r="B56" s="220"/>
      <c r="C56" s="158"/>
      <c r="D56" s="221"/>
      <c r="E56" s="221"/>
      <c r="F56" s="222"/>
      <c r="G56" s="222"/>
      <c r="H56" s="221"/>
      <c r="I56" s="223"/>
      <c r="J56" s="162"/>
    </row>
    <row r="57" spans="1:10">
      <c r="A57" s="274" t="s">
        <v>328</v>
      </c>
      <c r="B57" s="275"/>
      <c r="C57" s="275"/>
      <c r="D57" s="275"/>
      <c r="E57" s="275"/>
      <c r="F57" s="275"/>
      <c r="G57" s="275"/>
      <c r="H57" s="275"/>
      <c r="I57" s="275"/>
      <c r="J57" s="275"/>
    </row>
    <row r="58" spans="1:10">
      <c r="A58" s="194" t="s">
        <v>361</v>
      </c>
      <c r="B58" s="92" t="s">
        <v>329</v>
      </c>
      <c r="C58" s="175">
        <v>4156</v>
      </c>
      <c r="D58" s="129">
        <f t="shared" ref="D58:D64" si="35">C58*(1-$D$11)*(1-$C$11)</f>
        <v>4156</v>
      </c>
      <c r="E58" s="129">
        <f t="shared" ref="E58:E64" si="36">+D58*$E$11</f>
        <v>0</v>
      </c>
      <c r="F58" s="284">
        <f t="shared" ref="F58:F64" si="37">(D58*(1-$F$11))*(1-$G$11)+E58</f>
        <v>4156</v>
      </c>
      <c r="G58" s="284"/>
      <c r="H58" s="129">
        <f t="shared" ref="H58:H64" si="38">IF($H$12=0,F58,(F58/(1-$H$12)))</f>
        <v>4156</v>
      </c>
      <c r="I58" s="68"/>
      <c r="J58" s="101">
        <f t="shared" ref="J58:J64" si="39">IF(I58=0,0,((I58-H58)/(H58))*1)</f>
        <v>0</v>
      </c>
    </row>
    <row r="59" spans="1:10">
      <c r="A59" s="194" t="s">
        <v>360</v>
      </c>
      <c r="B59" s="92" t="s">
        <v>330</v>
      </c>
      <c r="C59" s="175">
        <v>2642</v>
      </c>
      <c r="D59" s="129">
        <f t="shared" si="35"/>
        <v>2642</v>
      </c>
      <c r="E59" s="129">
        <f t="shared" si="36"/>
        <v>0</v>
      </c>
      <c r="F59" s="284">
        <f t="shared" ref="F59" si="40">(D59*(1-$F$11))*(1-$G$11)+E59</f>
        <v>2642</v>
      </c>
      <c r="G59" s="284"/>
      <c r="H59" s="129">
        <f t="shared" si="38"/>
        <v>2642</v>
      </c>
      <c r="I59" s="68"/>
      <c r="J59" s="101">
        <f t="shared" si="39"/>
        <v>0</v>
      </c>
    </row>
    <row r="60" spans="1:10">
      <c r="A60" s="194" t="s">
        <v>367</v>
      </c>
      <c r="B60" s="92" t="s">
        <v>331</v>
      </c>
      <c r="C60" s="105">
        <v>1657</v>
      </c>
      <c r="D60" s="129">
        <f t="shared" si="35"/>
        <v>1657</v>
      </c>
      <c r="E60" s="129">
        <f t="shared" si="36"/>
        <v>0</v>
      </c>
      <c r="F60" s="284">
        <f t="shared" si="37"/>
        <v>1657</v>
      </c>
      <c r="G60" s="284"/>
      <c r="H60" s="129">
        <f t="shared" si="38"/>
        <v>1657</v>
      </c>
      <c r="I60" s="68"/>
      <c r="J60" s="101">
        <f t="shared" si="39"/>
        <v>0</v>
      </c>
    </row>
    <row r="61" spans="1:10">
      <c r="A61" s="194" t="s">
        <v>366</v>
      </c>
      <c r="B61" s="92" t="s">
        <v>332</v>
      </c>
      <c r="C61" s="105">
        <v>1140</v>
      </c>
      <c r="D61" s="129">
        <f t="shared" si="35"/>
        <v>1140</v>
      </c>
      <c r="E61" s="129">
        <f t="shared" si="36"/>
        <v>0</v>
      </c>
      <c r="F61" s="284">
        <f t="shared" si="37"/>
        <v>1140</v>
      </c>
      <c r="G61" s="284"/>
      <c r="H61" s="129">
        <f t="shared" si="38"/>
        <v>1140</v>
      </c>
      <c r="I61" s="68"/>
      <c r="J61" s="101">
        <f t="shared" si="39"/>
        <v>0</v>
      </c>
    </row>
    <row r="62" spans="1:10">
      <c r="A62" s="194" t="s">
        <v>362</v>
      </c>
      <c r="B62" s="92" t="s">
        <v>333</v>
      </c>
      <c r="C62" s="105">
        <v>752</v>
      </c>
      <c r="D62" s="129">
        <f t="shared" si="35"/>
        <v>752</v>
      </c>
      <c r="E62" s="129">
        <f t="shared" si="36"/>
        <v>0</v>
      </c>
      <c r="F62" s="284">
        <f t="shared" si="37"/>
        <v>752</v>
      </c>
      <c r="G62" s="284"/>
      <c r="H62" s="129">
        <f t="shared" si="38"/>
        <v>752</v>
      </c>
      <c r="I62" s="68"/>
      <c r="J62" s="101">
        <f t="shared" si="39"/>
        <v>0</v>
      </c>
    </row>
    <row r="63" spans="1:10">
      <c r="A63" s="194" t="s">
        <v>363</v>
      </c>
      <c r="B63" s="92" t="s">
        <v>334</v>
      </c>
      <c r="C63" s="105">
        <v>437</v>
      </c>
      <c r="D63" s="129">
        <f t="shared" si="35"/>
        <v>437</v>
      </c>
      <c r="E63" s="129">
        <f t="shared" si="36"/>
        <v>0</v>
      </c>
      <c r="F63" s="284">
        <f t="shared" si="37"/>
        <v>437</v>
      </c>
      <c r="G63" s="284"/>
      <c r="H63" s="129">
        <f t="shared" si="38"/>
        <v>437</v>
      </c>
      <c r="I63" s="68"/>
      <c r="J63" s="101">
        <f t="shared" si="39"/>
        <v>0</v>
      </c>
    </row>
    <row r="64" spans="1:10">
      <c r="A64" s="194" t="s">
        <v>364</v>
      </c>
      <c r="B64" s="92" t="s">
        <v>335</v>
      </c>
      <c r="C64" s="105">
        <v>319</v>
      </c>
      <c r="D64" s="129">
        <f t="shared" si="35"/>
        <v>319</v>
      </c>
      <c r="E64" s="129">
        <f t="shared" si="36"/>
        <v>0</v>
      </c>
      <c r="F64" s="284">
        <f t="shared" si="37"/>
        <v>319</v>
      </c>
      <c r="G64" s="284"/>
      <c r="H64" s="129">
        <f t="shared" si="38"/>
        <v>319</v>
      </c>
      <c r="I64" s="68"/>
      <c r="J64" s="101">
        <f t="shared" si="39"/>
        <v>0</v>
      </c>
    </row>
    <row r="65" spans="1:10">
      <c r="A65" s="285" t="s">
        <v>316</v>
      </c>
      <c r="B65" s="286"/>
      <c r="C65" s="286"/>
      <c r="D65" s="286"/>
      <c r="E65" s="286"/>
      <c r="F65" s="286"/>
      <c r="G65" s="286"/>
      <c r="H65" s="286"/>
      <c r="I65" s="286"/>
      <c r="J65" s="287"/>
    </row>
    <row r="66" spans="1:10">
      <c r="A66" s="124" t="s">
        <v>346</v>
      </c>
      <c r="B66" s="89" t="s">
        <v>317</v>
      </c>
      <c r="C66" s="189">
        <v>16442</v>
      </c>
      <c r="D66" s="125">
        <f t="shared" ref="D66:D74" si="41">C66*(1-$D$11)*(1-$C$11)</f>
        <v>16442</v>
      </c>
      <c r="E66" s="125">
        <f t="shared" ref="E66:E74" si="42">+D66*$E$11</f>
        <v>0</v>
      </c>
      <c r="F66" s="282">
        <f t="shared" ref="F66:F74" si="43">(D66*(1-$F$11))*(1-$G$11)+E66</f>
        <v>16442</v>
      </c>
      <c r="G66" s="282"/>
      <c r="H66" s="125">
        <f t="shared" ref="H66:H74" si="44">IF($H$12=0,F66,(F66/(1-$H$12)))</f>
        <v>16442</v>
      </c>
      <c r="I66" s="69"/>
      <c r="J66" s="100">
        <f t="shared" ref="J66:J74" si="45">IF(I66=0,0,((I66-H66)/(H66))*1)</f>
        <v>0</v>
      </c>
    </row>
    <row r="67" spans="1:10">
      <c r="A67" s="128" t="s">
        <v>347</v>
      </c>
      <c r="B67" s="89" t="s">
        <v>318</v>
      </c>
      <c r="C67" s="189">
        <v>20558</v>
      </c>
      <c r="D67" s="125">
        <f t="shared" si="41"/>
        <v>20558</v>
      </c>
      <c r="E67" s="125">
        <f t="shared" si="42"/>
        <v>0</v>
      </c>
      <c r="F67" s="282">
        <f t="shared" si="43"/>
        <v>20558</v>
      </c>
      <c r="G67" s="282"/>
      <c r="H67" s="125">
        <f t="shared" si="44"/>
        <v>20558</v>
      </c>
      <c r="I67" s="69"/>
      <c r="J67" s="100">
        <f t="shared" si="45"/>
        <v>0</v>
      </c>
    </row>
    <row r="68" spans="1:10">
      <c r="A68" s="128" t="s">
        <v>348</v>
      </c>
      <c r="B68" s="89" t="s">
        <v>319</v>
      </c>
      <c r="C68" s="189">
        <v>25797</v>
      </c>
      <c r="D68" s="125">
        <f t="shared" si="41"/>
        <v>25797</v>
      </c>
      <c r="E68" s="125">
        <f t="shared" si="42"/>
        <v>0</v>
      </c>
      <c r="F68" s="282">
        <f t="shared" si="43"/>
        <v>25797</v>
      </c>
      <c r="G68" s="282"/>
      <c r="H68" s="125">
        <f t="shared" si="44"/>
        <v>25797</v>
      </c>
      <c r="I68" s="69"/>
      <c r="J68" s="100">
        <f t="shared" si="45"/>
        <v>0</v>
      </c>
    </row>
    <row r="69" spans="1:10">
      <c r="A69" s="128" t="s">
        <v>349</v>
      </c>
      <c r="B69" s="89" t="s">
        <v>320</v>
      </c>
      <c r="C69" s="189">
        <v>32215</v>
      </c>
      <c r="D69" s="125">
        <f t="shared" si="41"/>
        <v>32215</v>
      </c>
      <c r="E69" s="125">
        <f t="shared" si="42"/>
        <v>0</v>
      </c>
      <c r="F69" s="282">
        <f t="shared" si="43"/>
        <v>32215</v>
      </c>
      <c r="G69" s="282"/>
      <c r="H69" s="125">
        <f t="shared" si="44"/>
        <v>32215</v>
      </c>
      <c r="I69" s="69"/>
      <c r="J69" s="100">
        <f t="shared" si="45"/>
        <v>0</v>
      </c>
    </row>
    <row r="70" spans="1:10">
      <c r="A70" s="128" t="s">
        <v>350</v>
      </c>
      <c r="B70" s="89" t="s">
        <v>321</v>
      </c>
      <c r="C70" s="189">
        <v>40119</v>
      </c>
      <c r="D70" s="125">
        <f t="shared" si="41"/>
        <v>40119</v>
      </c>
      <c r="E70" s="125">
        <f t="shared" si="42"/>
        <v>0</v>
      </c>
      <c r="F70" s="282">
        <f t="shared" si="43"/>
        <v>40119</v>
      </c>
      <c r="G70" s="282"/>
      <c r="H70" s="125">
        <f t="shared" si="44"/>
        <v>40119</v>
      </c>
      <c r="I70" s="69"/>
      <c r="J70" s="100">
        <f t="shared" si="45"/>
        <v>0</v>
      </c>
    </row>
    <row r="71" spans="1:10">
      <c r="A71" s="128" t="s">
        <v>351</v>
      </c>
      <c r="B71" s="89" t="s">
        <v>322</v>
      </c>
      <c r="C71" s="189">
        <v>47776</v>
      </c>
      <c r="D71" s="125">
        <f t="shared" si="41"/>
        <v>47776</v>
      </c>
      <c r="E71" s="125">
        <f t="shared" si="42"/>
        <v>0</v>
      </c>
      <c r="F71" s="282">
        <f t="shared" si="43"/>
        <v>47776</v>
      </c>
      <c r="G71" s="282"/>
      <c r="H71" s="125">
        <f t="shared" si="44"/>
        <v>47776</v>
      </c>
      <c r="I71" s="69"/>
      <c r="J71" s="100">
        <f t="shared" si="45"/>
        <v>0</v>
      </c>
    </row>
    <row r="72" spans="1:10">
      <c r="A72" s="128" t="s">
        <v>352</v>
      </c>
      <c r="B72" s="89" t="s">
        <v>323</v>
      </c>
      <c r="C72" s="189">
        <v>55897</v>
      </c>
      <c r="D72" s="125">
        <f t="shared" si="41"/>
        <v>55897</v>
      </c>
      <c r="E72" s="125">
        <f t="shared" si="42"/>
        <v>0</v>
      </c>
      <c r="F72" s="282">
        <f t="shared" si="43"/>
        <v>55897</v>
      </c>
      <c r="G72" s="282"/>
      <c r="H72" s="125">
        <f t="shared" si="44"/>
        <v>55897</v>
      </c>
      <c r="I72" s="69"/>
      <c r="J72" s="100">
        <f t="shared" si="45"/>
        <v>0</v>
      </c>
    </row>
    <row r="73" spans="1:10">
      <c r="A73" s="128" t="s">
        <v>353</v>
      </c>
      <c r="B73" s="89" t="s">
        <v>324</v>
      </c>
      <c r="C73" s="189">
        <v>63565</v>
      </c>
      <c r="D73" s="125">
        <f t="shared" si="41"/>
        <v>63565</v>
      </c>
      <c r="E73" s="125">
        <f t="shared" si="42"/>
        <v>0</v>
      </c>
      <c r="F73" s="282">
        <f t="shared" si="43"/>
        <v>63565</v>
      </c>
      <c r="G73" s="282"/>
      <c r="H73" s="125">
        <f t="shared" si="44"/>
        <v>63565</v>
      </c>
      <c r="I73" s="69"/>
      <c r="J73" s="100">
        <f t="shared" si="45"/>
        <v>0</v>
      </c>
    </row>
    <row r="74" spans="1:10">
      <c r="A74" s="128" t="s">
        <v>354</v>
      </c>
      <c r="B74" s="89" t="s">
        <v>325</v>
      </c>
      <c r="C74" s="189">
        <v>83247</v>
      </c>
      <c r="D74" s="125">
        <f t="shared" si="41"/>
        <v>83247</v>
      </c>
      <c r="E74" s="125">
        <f t="shared" si="42"/>
        <v>0</v>
      </c>
      <c r="F74" s="282">
        <f t="shared" si="43"/>
        <v>83247</v>
      </c>
      <c r="G74" s="282"/>
      <c r="H74" s="125">
        <f t="shared" si="44"/>
        <v>83247</v>
      </c>
      <c r="I74" s="69"/>
      <c r="J74" s="100">
        <f t="shared" si="45"/>
        <v>0</v>
      </c>
    </row>
    <row r="75" spans="1:10">
      <c r="A75" s="179"/>
      <c r="B75" s="179"/>
      <c r="C75" s="179"/>
      <c r="D75" s="179"/>
      <c r="E75" s="179"/>
      <c r="F75" s="179"/>
      <c r="G75" s="179"/>
      <c r="H75" s="179"/>
      <c r="I75" s="179"/>
      <c r="J75" s="179"/>
    </row>
    <row r="76" spans="1:10">
      <c r="A76" s="179"/>
      <c r="B76" s="179"/>
      <c r="C76" s="179"/>
      <c r="D76" s="179"/>
      <c r="E76" s="179"/>
      <c r="F76" s="179"/>
      <c r="G76" s="179"/>
      <c r="H76" s="179"/>
      <c r="I76" s="179"/>
      <c r="J76" s="179"/>
    </row>
    <row r="77" spans="1:10">
      <c r="A77" s="179"/>
      <c r="B77" s="179"/>
      <c r="C77" s="179"/>
      <c r="D77" s="179"/>
      <c r="E77" s="179"/>
      <c r="F77" s="179"/>
      <c r="G77" s="179"/>
      <c r="H77" s="179"/>
      <c r="I77" s="179"/>
      <c r="J77" s="179"/>
    </row>
    <row r="78" spans="1:10">
      <c r="A78" s="179"/>
      <c r="B78" s="179"/>
      <c r="C78" s="179"/>
      <c r="D78" s="179"/>
      <c r="E78" s="179"/>
      <c r="F78" s="179"/>
      <c r="G78" s="179"/>
      <c r="H78" s="179"/>
      <c r="I78" s="179"/>
      <c r="J78" s="179"/>
    </row>
  </sheetData>
  <sheetProtection password="DBF2" sheet="1" objects="1" scenarios="1" selectLockedCells="1"/>
  <mergeCells count="67">
    <mergeCell ref="F70:G70"/>
    <mergeCell ref="F71:G71"/>
    <mergeCell ref="F72:G72"/>
    <mergeCell ref="F73:G73"/>
    <mergeCell ref="F74:G74"/>
    <mergeCell ref="F66:G66"/>
    <mergeCell ref="A65:J65"/>
    <mergeCell ref="F67:G67"/>
    <mergeCell ref="F68:G68"/>
    <mergeCell ref="F69:G69"/>
    <mergeCell ref="F64:G64"/>
    <mergeCell ref="F53:G53"/>
    <mergeCell ref="F54:G54"/>
    <mergeCell ref="F55:G55"/>
    <mergeCell ref="F50:G50"/>
    <mergeCell ref="F52:G52"/>
    <mergeCell ref="F51:G51"/>
    <mergeCell ref="F60:G60"/>
    <mergeCell ref="A57:J57"/>
    <mergeCell ref="F61:G61"/>
    <mergeCell ref="F59:G59"/>
    <mergeCell ref="F49:G49"/>
    <mergeCell ref="F32:G32"/>
    <mergeCell ref="F33:G33"/>
    <mergeCell ref="F38:G38"/>
    <mergeCell ref="F63:G63"/>
    <mergeCell ref="F62:G62"/>
    <mergeCell ref="F58:G58"/>
    <mergeCell ref="F46:G46"/>
    <mergeCell ref="F44:G44"/>
    <mergeCell ref="F45:G45"/>
    <mergeCell ref="F47:G47"/>
    <mergeCell ref="F48:G48"/>
    <mergeCell ref="A41:J41"/>
    <mergeCell ref="F35:G35"/>
    <mergeCell ref="F36:G36"/>
    <mergeCell ref="F37:G37"/>
    <mergeCell ref="F39:G39"/>
    <mergeCell ref="F40:G40"/>
    <mergeCell ref="F43:G43"/>
    <mergeCell ref="F42:G42"/>
    <mergeCell ref="F15:G15"/>
    <mergeCell ref="F34:G34"/>
    <mergeCell ref="F30:G30"/>
    <mergeCell ref="A31:J31"/>
    <mergeCell ref="F29:G29"/>
    <mergeCell ref="F28:G28"/>
    <mergeCell ref="F14:G14"/>
    <mergeCell ref="A16:J16"/>
    <mergeCell ref="F17:G17"/>
    <mergeCell ref="F27:G27"/>
    <mergeCell ref="F26:G26"/>
    <mergeCell ref="F24:G24"/>
    <mergeCell ref="F23:G23"/>
    <mergeCell ref="F18:G18"/>
    <mergeCell ref="F21:G21"/>
    <mergeCell ref="F20:G20"/>
    <mergeCell ref="F19:G19"/>
    <mergeCell ref="A25:J25"/>
    <mergeCell ref="F22:G22"/>
    <mergeCell ref="C5:H6"/>
    <mergeCell ref="A13:J13"/>
    <mergeCell ref="A9:B11"/>
    <mergeCell ref="H9:H11"/>
    <mergeCell ref="I9:I12"/>
    <mergeCell ref="J9:J12"/>
    <mergeCell ref="F12:G12"/>
  </mergeCells>
  <phoneticPr fontId="3" type="noConversion"/>
  <pageMargins left="0.74803149606299213" right="0.74803149606299213" top="0.98425196850393704" bottom="0.98425196850393704" header="0.51181102362204722" footer="0.51181102362204722"/>
  <pageSetup scale="6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K31"/>
  <sheetViews>
    <sheetView showGridLines="0" showRowColHeaders="0" zoomScale="90" zoomScaleNormal="90" workbookViewId="0">
      <pane ySplit="12" topLeftCell="A13" activePane="bottomLeft" state="frozen"/>
      <selection activeCell="A31" sqref="A31"/>
      <selection pane="bottomLeft" activeCell="C11" sqref="C11"/>
    </sheetView>
  </sheetViews>
  <sheetFormatPr baseColWidth="10" defaultColWidth="12.28515625" defaultRowHeight="12.75"/>
  <cols>
    <col min="1" max="1" width="16.7109375" style="24" customWidth="1"/>
    <col min="2" max="2" width="44.85546875" style="24" customWidth="1"/>
    <col min="3" max="3" width="16.42578125" style="24" customWidth="1"/>
    <col min="4" max="4" width="19.85546875" style="24" bestFit="1" customWidth="1"/>
    <col min="5" max="5" width="16.42578125" style="24" customWidth="1"/>
    <col min="6" max="6" width="9.5703125" style="24" customWidth="1"/>
    <col min="7" max="7" width="9.7109375" style="24" bestFit="1" customWidth="1"/>
    <col min="8" max="8" width="13.85546875" style="24" customWidth="1"/>
    <col min="9" max="9" width="14.42578125" style="24" customWidth="1"/>
    <col min="10" max="10" width="12.7109375" style="24" customWidth="1"/>
    <col min="11" max="16384" width="12.28515625" style="24"/>
  </cols>
  <sheetData>
    <row r="1" spans="1:11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1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1">
      <c r="A3" s="5"/>
      <c r="B3" s="6"/>
      <c r="C3" s="6"/>
      <c r="D3" s="6"/>
      <c r="E3" s="6"/>
      <c r="F3" s="6"/>
      <c r="G3" s="6"/>
      <c r="H3" s="6"/>
      <c r="I3" s="49"/>
      <c r="J3" s="48"/>
      <c r="K3" s="144">
        <v>56</v>
      </c>
    </row>
    <row r="4" spans="1:11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1">
      <c r="A5" s="5"/>
      <c r="B5" s="6"/>
      <c r="C5" s="250"/>
      <c r="D5" s="250"/>
      <c r="E5" s="250"/>
      <c r="F5" s="250"/>
      <c r="G5" s="250"/>
      <c r="H5" s="250"/>
      <c r="I5" s="47"/>
      <c r="J5" s="48"/>
    </row>
    <row r="6" spans="1:11">
      <c r="A6" s="5"/>
      <c r="B6" s="6"/>
      <c r="C6" s="250"/>
      <c r="D6" s="250"/>
      <c r="E6" s="250"/>
      <c r="F6" s="250"/>
      <c r="G6" s="250"/>
      <c r="H6" s="250"/>
      <c r="I6" s="47"/>
      <c r="J6" s="48"/>
    </row>
    <row r="7" spans="1:11">
      <c r="A7" s="5"/>
      <c r="B7" s="25"/>
      <c r="C7" s="26"/>
      <c r="D7" s="27"/>
      <c r="E7" s="27"/>
      <c r="F7" s="27"/>
      <c r="G7" s="27"/>
      <c r="H7" s="27"/>
      <c r="I7" s="47"/>
      <c r="J7" s="48"/>
    </row>
    <row r="8" spans="1:11" ht="44.2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1" ht="12.75" customHeight="1">
      <c r="A9" s="272" t="s">
        <v>312</v>
      </c>
      <c r="B9" s="276"/>
      <c r="C9" s="150" t="s">
        <v>246</v>
      </c>
      <c r="D9" s="88">
        <f>(1-(1-C11)*(1-D11)*(1-F11)*(1-G11))</f>
        <v>0</v>
      </c>
      <c r="E9" s="148"/>
      <c r="F9" s="148"/>
      <c r="G9" s="149"/>
      <c r="H9" s="289" t="s">
        <v>3</v>
      </c>
      <c r="I9" s="289" t="s">
        <v>191</v>
      </c>
      <c r="J9" s="289" t="s">
        <v>4</v>
      </c>
    </row>
    <row r="10" spans="1:11" ht="12.75" customHeight="1">
      <c r="A10" s="273"/>
      <c r="B10" s="277"/>
      <c r="C10" s="150" t="s">
        <v>190</v>
      </c>
      <c r="D10" s="150" t="s">
        <v>210</v>
      </c>
      <c r="E10" s="150" t="s">
        <v>0</v>
      </c>
      <c r="F10" s="150" t="s">
        <v>1</v>
      </c>
      <c r="G10" s="151" t="s">
        <v>2</v>
      </c>
      <c r="H10" s="290"/>
      <c r="I10" s="290"/>
      <c r="J10" s="290"/>
    </row>
    <row r="11" spans="1:11" ht="12.75" customHeight="1">
      <c r="A11" s="278"/>
      <c r="B11" s="279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290"/>
      <c r="I11" s="290"/>
      <c r="J11" s="290"/>
    </row>
    <row r="12" spans="1:11" ht="12.75" customHeight="1">
      <c r="A12" s="153" t="s">
        <v>5</v>
      </c>
      <c r="B12" s="154" t="s">
        <v>195</v>
      </c>
      <c r="C12" s="155" t="s">
        <v>194</v>
      </c>
      <c r="D12" s="155" t="s">
        <v>193</v>
      </c>
      <c r="E12" s="155" t="s">
        <v>6</v>
      </c>
      <c r="F12" s="244" t="s">
        <v>192</v>
      </c>
      <c r="G12" s="244"/>
      <c r="H12" s="67">
        <v>0</v>
      </c>
      <c r="I12" s="290"/>
      <c r="J12" s="290"/>
    </row>
    <row r="13" spans="1:11">
      <c r="A13" s="251" t="s">
        <v>79</v>
      </c>
      <c r="B13" s="251"/>
      <c r="C13" s="251"/>
      <c r="D13" s="251"/>
      <c r="E13" s="251"/>
      <c r="F13" s="251"/>
      <c r="G13" s="251"/>
      <c r="H13" s="251"/>
      <c r="I13" s="251"/>
      <c r="J13" s="251"/>
    </row>
    <row r="14" spans="1:11">
      <c r="A14" s="212" t="s">
        <v>80</v>
      </c>
      <c r="B14" s="130" t="s">
        <v>197</v>
      </c>
      <c r="C14" s="105">
        <v>5094</v>
      </c>
      <c r="D14" s="113">
        <f>C14*(1-$D$11)*(1-$C$11)</f>
        <v>5094</v>
      </c>
      <c r="E14" s="113">
        <f>+D14*$E$11</f>
        <v>0</v>
      </c>
      <c r="F14" s="249">
        <f>(D14*(1-$F$11))*(1-$G$11)+E14</f>
        <v>5094</v>
      </c>
      <c r="G14" s="249"/>
      <c r="H14" s="113">
        <f>IF($H$12=0,F14,(F14/(1-$H$12)))</f>
        <v>5094</v>
      </c>
      <c r="I14" s="77"/>
      <c r="J14" s="100">
        <f t="shared" ref="J14:J22" si="0">IF(I14=0,0,((I14-H14)/(H14))*1)</f>
        <v>0</v>
      </c>
    </row>
    <row r="15" spans="1:11">
      <c r="A15" s="114" t="s">
        <v>81</v>
      </c>
      <c r="B15" s="131" t="s">
        <v>198</v>
      </c>
      <c r="C15" s="105">
        <v>8148</v>
      </c>
      <c r="D15" s="113">
        <f>C15*(1-$D$11)*(1-$C$11)</f>
        <v>8148</v>
      </c>
      <c r="E15" s="116">
        <f>+D15*$E$11</f>
        <v>0</v>
      </c>
      <c r="F15" s="248">
        <f>(D15*(1-$F$11))*(1-$G$11)+E15</f>
        <v>8148</v>
      </c>
      <c r="G15" s="248"/>
      <c r="H15" s="116">
        <f>IF($H$12=0,F15,(F15/(1-$H$12)))</f>
        <v>8148</v>
      </c>
      <c r="I15" s="75"/>
      <c r="J15" s="101">
        <f t="shared" si="0"/>
        <v>0</v>
      </c>
    </row>
    <row r="16" spans="1:11">
      <c r="A16" s="114" t="s">
        <v>82</v>
      </c>
      <c r="B16" s="132" t="s">
        <v>199</v>
      </c>
      <c r="C16" s="105">
        <v>12023</v>
      </c>
      <c r="D16" s="113">
        <f>C16*(1-$D$11)*(1-$C$11)</f>
        <v>12023</v>
      </c>
      <c r="E16" s="118">
        <f>+D16*$E$11</f>
        <v>0</v>
      </c>
      <c r="F16" s="288">
        <f>(D16*(1-$F$11))*(1-$G$11)+E16</f>
        <v>12023</v>
      </c>
      <c r="G16" s="288"/>
      <c r="H16" s="118">
        <f>IF($H$12=0,F16,(F16/(1-$H$12)))</f>
        <v>12023</v>
      </c>
      <c r="I16" s="76"/>
      <c r="J16" s="102">
        <f t="shared" si="0"/>
        <v>0</v>
      </c>
    </row>
    <row r="17" spans="1:10">
      <c r="A17" s="214" t="s">
        <v>338</v>
      </c>
      <c r="B17" s="117" t="s">
        <v>337</v>
      </c>
      <c r="C17" s="105">
        <v>12632</v>
      </c>
      <c r="D17" s="113">
        <f>C17*(1-$D$11)*(1-$C$11)</f>
        <v>12632</v>
      </c>
      <c r="E17" s="118">
        <f>+D17*$E$11</f>
        <v>0</v>
      </c>
      <c r="F17" s="288">
        <f>(D17*(1-$F$11))*(1-$G$11)+E17</f>
        <v>12632</v>
      </c>
      <c r="G17" s="288"/>
      <c r="H17" s="118">
        <f>IF($H$12=0,F17,(F17/(1-$H$12)))</f>
        <v>12632</v>
      </c>
      <c r="I17" s="76"/>
      <c r="J17" s="102">
        <f t="shared" ref="J17" si="1">IF(I17=0,0,((I17-H17)/(H17))*1)</f>
        <v>0</v>
      </c>
    </row>
    <row r="18" spans="1:10">
      <c r="A18" s="251" t="s">
        <v>83</v>
      </c>
      <c r="B18" s="251"/>
      <c r="C18" s="251"/>
      <c r="D18" s="251"/>
      <c r="E18" s="251"/>
      <c r="F18" s="251"/>
      <c r="G18" s="251"/>
      <c r="H18" s="251"/>
      <c r="I18" s="251"/>
      <c r="J18" s="251"/>
    </row>
    <row r="19" spans="1:10">
      <c r="A19" s="119" t="s">
        <v>84</v>
      </c>
      <c r="B19" s="112" t="s">
        <v>85</v>
      </c>
      <c r="C19" s="105">
        <v>9957</v>
      </c>
      <c r="D19" s="113">
        <f>C19*(1-$D$11)*(1-$C$11)</f>
        <v>9957</v>
      </c>
      <c r="E19" s="113">
        <f>+D19*$E$11</f>
        <v>0</v>
      </c>
      <c r="F19" s="249">
        <f>(D19*(1-$F$11))*(1-$G$11)+E19</f>
        <v>9957</v>
      </c>
      <c r="G19" s="249"/>
      <c r="H19" s="113">
        <f>IF($H$12=0,F19,(F19/(1-$H$12)))</f>
        <v>9957</v>
      </c>
      <c r="I19" s="77"/>
      <c r="J19" s="100">
        <f t="shared" si="0"/>
        <v>0</v>
      </c>
    </row>
    <row r="20" spans="1:10">
      <c r="A20" s="114" t="s">
        <v>86</v>
      </c>
      <c r="B20" s="115" t="s">
        <v>87</v>
      </c>
      <c r="C20" s="105">
        <v>14456</v>
      </c>
      <c r="D20" s="116">
        <f>C20*(1-$D$11)*(1-$C$11)</f>
        <v>14456</v>
      </c>
      <c r="E20" s="116">
        <f>+D20*$E$11</f>
        <v>0</v>
      </c>
      <c r="F20" s="248">
        <f>(D20*(1-$F$11))*(1-$G$11)+E20</f>
        <v>14456</v>
      </c>
      <c r="G20" s="248"/>
      <c r="H20" s="116">
        <f>IF($H$12=0,F20,(F20/(1-$H$12)))</f>
        <v>14456</v>
      </c>
      <c r="I20" s="75"/>
      <c r="J20" s="101">
        <f t="shared" si="0"/>
        <v>0</v>
      </c>
    </row>
    <row r="21" spans="1:10">
      <c r="A21" s="114" t="s">
        <v>88</v>
      </c>
      <c r="B21" s="115" t="s">
        <v>89</v>
      </c>
      <c r="C21" s="105">
        <v>23190</v>
      </c>
      <c r="D21" s="116">
        <f>C21*(1-$D$11)*(1-$C$11)</f>
        <v>23190</v>
      </c>
      <c r="E21" s="116">
        <f>+D21*$E$11</f>
        <v>0</v>
      </c>
      <c r="F21" s="248">
        <f>(D21*(1-$F$11))*(1-$G$11)+E21</f>
        <v>23190</v>
      </c>
      <c r="G21" s="248"/>
      <c r="H21" s="116">
        <f>IF($H$12=0,F21,(F21/(1-$H$12)))</f>
        <v>23190</v>
      </c>
      <c r="I21" s="75"/>
      <c r="J21" s="101">
        <f t="shared" si="0"/>
        <v>0</v>
      </c>
    </row>
    <row r="22" spans="1:10">
      <c r="A22" s="114" t="s">
        <v>90</v>
      </c>
      <c r="B22" s="115" t="s">
        <v>91</v>
      </c>
      <c r="C22" s="105">
        <v>35979</v>
      </c>
      <c r="D22" s="116">
        <f>C22*(1-$D$11)*(1-$C$11)</f>
        <v>35979</v>
      </c>
      <c r="E22" s="116">
        <f>+D22*$E$11</f>
        <v>0</v>
      </c>
      <c r="F22" s="248">
        <f>(D22*(1-$F$11))*(1-$G$11)+E22</f>
        <v>35979</v>
      </c>
      <c r="G22" s="248"/>
      <c r="H22" s="116">
        <f>IF($H$12=0,F22,(F22/(1-$H$12)))</f>
        <v>35979</v>
      </c>
      <c r="I22" s="75"/>
      <c r="J22" s="101">
        <f t="shared" si="0"/>
        <v>0</v>
      </c>
    </row>
    <row r="23" spans="1:10">
      <c r="A23" s="181"/>
      <c r="B23" s="182"/>
      <c r="C23" s="183"/>
      <c r="D23" s="179"/>
      <c r="E23" s="179"/>
      <c r="F23" s="179"/>
      <c r="G23" s="179"/>
      <c r="H23" s="179"/>
      <c r="I23" s="179"/>
      <c r="J23" s="179"/>
    </row>
    <row r="24" spans="1:10">
      <c r="A24" s="179"/>
      <c r="B24" s="179"/>
      <c r="C24" s="179"/>
      <c r="D24" s="179"/>
      <c r="E24" s="179"/>
      <c r="F24" s="179"/>
      <c r="G24" s="179"/>
      <c r="H24" s="179"/>
      <c r="I24" s="179"/>
      <c r="J24" s="179"/>
    </row>
    <row r="25" spans="1:10">
      <c r="A25" s="184"/>
      <c r="B25" s="184"/>
      <c r="C25" s="184"/>
      <c r="D25" s="184"/>
      <c r="E25" s="179"/>
      <c r="F25" s="179"/>
      <c r="G25" s="179"/>
      <c r="H25" s="179"/>
      <c r="I25" s="179"/>
      <c r="J25" s="179"/>
    </row>
    <row r="26" spans="1:10">
      <c r="A26" s="184"/>
      <c r="B26" s="184"/>
      <c r="C26" s="184"/>
      <c r="D26" s="184"/>
      <c r="E26" s="179"/>
      <c r="F26" s="179"/>
      <c r="G26" s="179"/>
      <c r="H26" s="179"/>
      <c r="I26" s="179"/>
      <c r="J26" s="179"/>
    </row>
    <row r="27" spans="1:10">
      <c r="E27" s="20"/>
      <c r="F27" s="20"/>
      <c r="G27" s="20"/>
      <c r="H27" s="20"/>
      <c r="I27" s="20"/>
      <c r="J27" s="20"/>
    </row>
    <row r="28" spans="1:10">
      <c r="E28" s="20"/>
      <c r="F28" s="20"/>
      <c r="G28" s="20"/>
      <c r="H28" s="20"/>
      <c r="I28" s="20"/>
      <c r="J28" s="20"/>
    </row>
    <row r="29" spans="1:10">
      <c r="E29" s="20"/>
      <c r="F29" s="20"/>
      <c r="G29" s="20"/>
      <c r="H29" s="20"/>
      <c r="I29" s="20"/>
      <c r="J29" s="20"/>
    </row>
    <row r="30" spans="1:10">
      <c r="E30" s="20"/>
      <c r="F30" s="20"/>
      <c r="G30" s="20"/>
      <c r="H30" s="20"/>
      <c r="I30" s="20"/>
      <c r="J30" s="20"/>
    </row>
    <row r="31" spans="1:10">
      <c r="E31" s="20"/>
      <c r="F31" s="20"/>
      <c r="G31" s="20"/>
      <c r="H31" s="20"/>
      <c r="I31" s="20"/>
      <c r="J31" s="20"/>
    </row>
  </sheetData>
  <sheetProtection password="DBF2" sheet="1" objects="1" scenarios="1" selectLockedCells="1"/>
  <mergeCells count="16">
    <mergeCell ref="C5:H6"/>
    <mergeCell ref="F21:G21"/>
    <mergeCell ref="F22:G22"/>
    <mergeCell ref="A13:J13"/>
    <mergeCell ref="F14:G14"/>
    <mergeCell ref="F15:G15"/>
    <mergeCell ref="F16:G16"/>
    <mergeCell ref="A18:J18"/>
    <mergeCell ref="F19:G19"/>
    <mergeCell ref="F20:G20"/>
    <mergeCell ref="J9:J12"/>
    <mergeCell ref="F12:G12"/>
    <mergeCell ref="A9:B11"/>
    <mergeCell ref="H9:H11"/>
    <mergeCell ref="I9:I12"/>
    <mergeCell ref="F17:G17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horizontalDpi="4294967292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K24"/>
  <sheetViews>
    <sheetView showGridLines="0" showRowColHeaders="0" zoomScale="90" zoomScaleNormal="90" workbookViewId="0">
      <pane ySplit="12" topLeftCell="A13" activePane="bottomLeft" state="frozen"/>
      <selection activeCell="A31" sqref="A31"/>
      <selection pane="bottomLeft" activeCell="C11" sqref="C11"/>
    </sheetView>
  </sheetViews>
  <sheetFormatPr baseColWidth="10" defaultColWidth="12.28515625" defaultRowHeight="12.75"/>
  <cols>
    <col min="1" max="1" width="16.28515625" style="28" customWidth="1"/>
    <col min="2" max="2" width="44" style="28" customWidth="1"/>
    <col min="3" max="3" width="16.140625" style="28" customWidth="1"/>
    <col min="4" max="4" width="17.7109375" style="28" bestFit="1" customWidth="1"/>
    <col min="5" max="5" width="16.28515625" style="28" customWidth="1"/>
    <col min="6" max="6" width="9.28515625" style="28" customWidth="1"/>
    <col min="7" max="7" width="9.42578125" style="28" customWidth="1"/>
    <col min="8" max="8" width="13.42578125" style="28" customWidth="1"/>
    <col min="9" max="9" width="14.42578125" style="28" customWidth="1"/>
    <col min="10" max="10" width="13.42578125" style="28" customWidth="1"/>
    <col min="11" max="16384" width="12.28515625" style="28"/>
  </cols>
  <sheetData>
    <row r="1" spans="1:11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1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1">
      <c r="A3" s="5"/>
      <c r="B3" s="6"/>
      <c r="C3" s="6"/>
      <c r="D3" s="6"/>
      <c r="E3" s="6"/>
      <c r="F3" s="6"/>
      <c r="G3" s="6"/>
      <c r="H3" s="6"/>
      <c r="I3" s="49"/>
      <c r="J3" s="48"/>
    </row>
    <row r="4" spans="1:11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1">
      <c r="A5" s="5"/>
      <c r="B5" s="6"/>
      <c r="C5" s="250"/>
      <c r="D5" s="250"/>
      <c r="E5" s="250"/>
      <c r="F5" s="250"/>
      <c r="G5" s="250"/>
      <c r="H5" s="250"/>
      <c r="I5" s="47"/>
      <c r="J5" s="48"/>
    </row>
    <row r="6" spans="1:11">
      <c r="A6" s="5"/>
      <c r="B6" s="6"/>
      <c r="C6" s="250"/>
      <c r="D6" s="250"/>
      <c r="E6" s="250"/>
      <c r="F6" s="250"/>
      <c r="G6" s="250"/>
      <c r="H6" s="250"/>
      <c r="I6" s="47"/>
      <c r="J6" s="48"/>
      <c r="K6" s="65"/>
    </row>
    <row r="7" spans="1:11">
      <c r="A7" s="5"/>
      <c r="B7" s="29"/>
      <c r="C7" s="30"/>
      <c r="D7" s="31"/>
      <c r="E7" s="31"/>
      <c r="F7" s="31"/>
      <c r="G7" s="31"/>
      <c r="H7" s="31"/>
      <c r="I7" s="47"/>
      <c r="J7" s="48"/>
    </row>
    <row r="8" spans="1:11" ht="4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1" ht="12.75" customHeight="1">
      <c r="A9" s="272" t="s">
        <v>132</v>
      </c>
      <c r="B9" s="276"/>
      <c r="C9" s="150" t="s">
        <v>246</v>
      </c>
      <c r="D9" s="88">
        <f>(1-(1-C11)*(1-D11)*(1-F11)*(1-G11))</f>
        <v>0</v>
      </c>
      <c r="E9" s="148"/>
      <c r="F9" s="148"/>
      <c r="G9" s="149"/>
      <c r="H9" s="291" t="s">
        <v>3</v>
      </c>
      <c r="I9" s="291" t="s">
        <v>191</v>
      </c>
      <c r="J9" s="291" t="s">
        <v>4</v>
      </c>
    </row>
    <row r="10" spans="1:11" ht="12.75" customHeight="1">
      <c r="A10" s="273"/>
      <c r="B10" s="277"/>
      <c r="C10" s="150" t="s">
        <v>190</v>
      </c>
      <c r="D10" s="150" t="s">
        <v>210</v>
      </c>
      <c r="E10" s="150" t="s">
        <v>0</v>
      </c>
      <c r="F10" s="150" t="s">
        <v>1</v>
      </c>
      <c r="G10" s="151" t="s">
        <v>2</v>
      </c>
      <c r="H10" s="292"/>
      <c r="I10" s="292"/>
      <c r="J10" s="292"/>
    </row>
    <row r="11" spans="1:11" ht="12.75" customHeight="1">
      <c r="A11" s="278"/>
      <c r="B11" s="279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292"/>
      <c r="I11" s="292"/>
      <c r="J11" s="292"/>
    </row>
    <row r="12" spans="1:11" ht="12.75" customHeight="1">
      <c r="A12" s="153" t="s">
        <v>5</v>
      </c>
      <c r="B12" s="154" t="s">
        <v>200</v>
      </c>
      <c r="C12" s="152" t="s">
        <v>194</v>
      </c>
      <c r="D12" s="152" t="s">
        <v>193</v>
      </c>
      <c r="E12" s="152" t="s">
        <v>6</v>
      </c>
      <c r="F12" s="244" t="s">
        <v>192</v>
      </c>
      <c r="G12" s="244"/>
      <c r="H12" s="67">
        <v>0</v>
      </c>
      <c r="I12" s="292"/>
      <c r="J12" s="292"/>
    </row>
    <row r="13" spans="1:11">
      <c r="A13" s="274" t="s">
        <v>211</v>
      </c>
      <c r="B13" s="294"/>
      <c r="C13" s="294"/>
      <c r="D13" s="294"/>
      <c r="E13" s="294"/>
      <c r="F13" s="294"/>
      <c r="G13" s="294"/>
      <c r="H13" s="294"/>
      <c r="I13" s="294"/>
      <c r="J13" s="294"/>
    </row>
    <row r="14" spans="1:11">
      <c r="A14" s="128" t="s">
        <v>133</v>
      </c>
      <c r="B14" s="92" t="s">
        <v>134</v>
      </c>
      <c r="C14" s="105">
        <v>821</v>
      </c>
      <c r="D14" s="133">
        <f t="shared" ref="D14:D19" si="0">C14*(1-$D$11)*(1-$C$11)</f>
        <v>821</v>
      </c>
      <c r="E14" s="133">
        <f t="shared" ref="E14:E20" si="1">+D14*$E$11</f>
        <v>0</v>
      </c>
      <c r="F14" s="293">
        <f t="shared" ref="F14:F20" si="2">(D14*(1-$F$11))*(1-$G$11)+E14</f>
        <v>821</v>
      </c>
      <c r="G14" s="293"/>
      <c r="H14" s="133">
        <f t="shared" ref="H14:H20" si="3">IF($H$12=0,F14,(F14/(1-$H$12)))</f>
        <v>821</v>
      </c>
      <c r="I14" s="80"/>
      <c r="J14" s="101">
        <f t="shared" ref="J14:J20" si="4">IF(I14=0,0,((I14-H14)/(H14))*1)</f>
        <v>0</v>
      </c>
    </row>
    <row r="15" spans="1:11">
      <c r="A15" s="128" t="s">
        <v>135</v>
      </c>
      <c r="B15" s="92" t="s">
        <v>136</v>
      </c>
      <c r="C15" s="105">
        <v>1228</v>
      </c>
      <c r="D15" s="133">
        <f t="shared" si="0"/>
        <v>1228</v>
      </c>
      <c r="E15" s="133">
        <f t="shared" si="1"/>
        <v>0</v>
      </c>
      <c r="F15" s="293">
        <f t="shared" si="2"/>
        <v>1228</v>
      </c>
      <c r="G15" s="293"/>
      <c r="H15" s="133">
        <f t="shared" si="3"/>
        <v>1228</v>
      </c>
      <c r="I15" s="80"/>
      <c r="J15" s="101">
        <f t="shared" si="4"/>
        <v>0</v>
      </c>
    </row>
    <row r="16" spans="1:11">
      <c r="A16" s="128" t="s">
        <v>137</v>
      </c>
      <c r="B16" s="92" t="s">
        <v>138</v>
      </c>
      <c r="C16" s="105">
        <v>1563</v>
      </c>
      <c r="D16" s="133">
        <f t="shared" si="0"/>
        <v>1563</v>
      </c>
      <c r="E16" s="133">
        <f t="shared" si="1"/>
        <v>0</v>
      </c>
      <c r="F16" s="293">
        <f t="shared" si="2"/>
        <v>1563</v>
      </c>
      <c r="G16" s="293"/>
      <c r="H16" s="133">
        <f t="shared" si="3"/>
        <v>1563</v>
      </c>
      <c r="I16" s="80"/>
      <c r="J16" s="101">
        <f t="shared" si="4"/>
        <v>0</v>
      </c>
    </row>
    <row r="17" spans="1:10">
      <c r="A17" s="128" t="s">
        <v>139</v>
      </c>
      <c r="B17" s="92" t="s">
        <v>140</v>
      </c>
      <c r="C17" s="105">
        <v>1908</v>
      </c>
      <c r="D17" s="133">
        <f t="shared" si="0"/>
        <v>1908</v>
      </c>
      <c r="E17" s="133">
        <f t="shared" si="1"/>
        <v>0</v>
      </c>
      <c r="F17" s="293">
        <f t="shared" si="2"/>
        <v>1908</v>
      </c>
      <c r="G17" s="293"/>
      <c r="H17" s="133">
        <f t="shared" si="3"/>
        <v>1908</v>
      </c>
      <c r="I17" s="80"/>
      <c r="J17" s="101">
        <f t="shared" si="4"/>
        <v>0</v>
      </c>
    </row>
    <row r="18" spans="1:10">
      <c r="A18" s="128" t="s">
        <v>141</v>
      </c>
      <c r="B18" s="92" t="s">
        <v>142</v>
      </c>
      <c r="C18" s="105">
        <v>2391</v>
      </c>
      <c r="D18" s="133">
        <f t="shared" si="0"/>
        <v>2391</v>
      </c>
      <c r="E18" s="133">
        <f t="shared" si="1"/>
        <v>0</v>
      </c>
      <c r="F18" s="293">
        <f t="shared" si="2"/>
        <v>2391</v>
      </c>
      <c r="G18" s="293"/>
      <c r="H18" s="133">
        <f t="shared" si="3"/>
        <v>2391</v>
      </c>
      <c r="I18" s="80"/>
      <c r="J18" s="101">
        <f t="shared" si="4"/>
        <v>0</v>
      </c>
    </row>
    <row r="19" spans="1:10">
      <c r="A19" s="128" t="s">
        <v>143</v>
      </c>
      <c r="B19" s="92" t="s">
        <v>144</v>
      </c>
      <c r="C19" s="192">
        <v>3276</v>
      </c>
      <c r="D19" s="133">
        <f t="shared" si="0"/>
        <v>3276</v>
      </c>
      <c r="E19" s="133">
        <f t="shared" si="1"/>
        <v>0</v>
      </c>
      <c r="F19" s="293">
        <f t="shared" si="2"/>
        <v>3276</v>
      </c>
      <c r="G19" s="293"/>
      <c r="H19" s="133">
        <f t="shared" si="3"/>
        <v>3276</v>
      </c>
      <c r="I19" s="80"/>
      <c r="J19" s="101">
        <f t="shared" si="4"/>
        <v>0</v>
      </c>
    </row>
    <row r="20" spans="1:10">
      <c r="A20" s="128" t="s">
        <v>145</v>
      </c>
      <c r="B20" s="92" t="s">
        <v>146</v>
      </c>
      <c r="C20" s="192">
        <v>3848</v>
      </c>
      <c r="D20" s="133">
        <f t="shared" ref="D20" si="5">C20*(1-$D$11)*(1-$C$11)</f>
        <v>3848</v>
      </c>
      <c r="E20" s="133">
        <f t="shared" si="1"/>
        <v>0</v>
      </c>
      <c r="F20" s="293">
        <f t="shared" si="2"/>
        <v>3848</v>
      </c>
      <c r="G20" s="293"/>
      <c r="H20" s="133">
        <f t="shared" si="3"/>
        <v>3848</v>
      </c>
      <c r="I20" s="80"/>
      <c r="J20" s="101">
        <f t="shared" si="4"/>
        <v>0</v>
      </c>
    </row>
    <row r="21" spans="1:10">
      <c r="A21" s="185"/>
      <c r="B21" s="185"/>
      <c r="C21" s="185"/>
      <c r="D21" s="185"/>
      <c r="E21" s="185"/>
      <c r="F21" s="185"/>
      <c r="G21" s="185"/>
      <c r="H21" s="185"/>
      <c r="I21" s="185"/>
      <c r="J21" s="185"/>
    </row>
    <row r="22" spans="1:10">
      <c r="A22" s="185"/>
      <c r="B22" s="185"/>
      <c r="C22" s="185"/>
      <c r="D22" s="185"/>
      <c r="E22" s="185"/>
      <c r="F22" s="185"/>
      <c r="G22" s="185"/>
      <c r="H22" s="185"/>
      <c r="I22" s="185"/>
      <c r="J22" s="185"/>
    </row>
    <row r="23" spans="1:10">
      <c r="A23" s="185"/>
      <c r="B23" s="185"/>
      <c r="C23" s="185"/>
      <c r="D23" s="185"/>
      <c r="E23" s="185"/>
      <c r="F23" s="185"/>
      <c r="G23" s="185"/>
      <c r="H23" s="185"/>
      <c r="I23" s="185"/>
      <c r="J23" s="185"/>
    </row>
    <row r="24" spans="1:10">
      <c r="A24" s="185"/>
      <c r="B24" s="185"/>
      <c r="C24" s="185"/>
      <c r="D24" s="185"/>
      <c r="E24" s="185"/>
      <c r="F24" s="185"/>
      <c r="G24" s="185"/>
      <c r="H24" s="185"/>
      <c r="I24" s="185"/>
      <c r="J24" s="185"/>
    </row>
  </sheetData>
  <sheetProtection password="DBF2" sheet="1" objects="1" scenarios="1" selectLockedCells="1"/>
  <mergeCells count="14">
    <mergeCell ref="F20:G20"/>
    <mergeCell ref="F19:G19"/>
    <mergeCell ref="A13:J13"/>
    <mergeCell ref="F14:G14"/>
    <mergeCell ref="F15:G15"/>
    <mergeCell ref="F16:G16"/>
    <mergeCell ref="F18:G18"/>
    <mergeCell ref="F17:G17"/>
    <mergeCell ref="A9:B11"/>
    <mergeCell ref="C5:H6"/>
    <mergeCell ref="H9:H11"/>
    <mergeCell ref="I9:I12"/>
    <mergeCell ref="J9:J12"/>
    <mergeCell ref="F12:G12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J50"/>
  <sheetViews>
    <sheetView showGridLines="0" zoomScale="90" zoomScaleNormal="90" workbookViewId="0">
      <pane ySplit="12" topLeftCell="A13" activePane="bottomLeft" state="frozen"/>
      <selection activeCell="A31" sqref="A31"/>
      <selection pane="bottomLeft" activeCell="I20" sqref="I20"/>
    </sheetView>
  </sheetViews>
  <sheetFormatPr baseColWidth="10" defaultColWidth="12.28515625" defaultRowHeight="12.75"/>
  <cols>
    <col min="1" max="1" width="16.140625" style="32" customWidth="1"/>
    <col min="2" max="2" width="54.85546875" style="32" bestFit="1" customWidth="1"/>
    <col min="3" max="3" width="16.7109375" style="32" customWidth="1"/>
    <col min="4" max="4" width="17.7109375" style="32" bestFit="1" customWidth="1"/>
    <col min="5" max="5" width="16.42578125" style="32" customWidth="1"/>
    <col min="6" max="6" width="9.5703125" style="32" customWidth="1"/>
    <col min="7" max="7" width="9.7109375" style="32" bestFit="1" customWidth="1"/>
    <col min="8" max="8" width="16.28515625" style="32" customWidth="1"/>
    <col min="9" max="9" width="14.5703125" style="32" customWidth="1"/>
    <col min="10" max="10" width="12.85546875" style="32" customWidth="1"/>
    <col min="11" max="16384" width="12.28515625" style="32"/>
  </cols>
  <sheetData>
    <row r="1" spans="1:10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0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0">
      <c r="A3" s="5"/>
      <c r="B3" s="6"/>
      <c r="C3" s="6"/>
      <c r="D3" s="6"/>
      <c r="E3" s="6"/>
      <c r="F3" s="6"/>
      <c r="G3" s="6"/>
      <c r="H3" s="6"/>
      <c r="I3" s="49"/>
      <c r="J3" s="48"/>
    </row>
    <row r="4" spans="1:10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0">
      <c r="A5" s="5"/>
      <c r="B5" s="6"/>
      <c r="C5" s="250"/>
      <c r="D5" s="250"/>
      <c r="E5" s="250"/>
      <c r="F5" s="250"/>
      <c r="G5" s="250"/>
      <c r="H5" s="250"/>
      <c r="I5" s="47"/>
      <c r="J5" s="48"/>
    </row>
    <row r="6" spans="1:10">
      <c r="A6" s="5"/>
      <c r="B6" s="6"/>
      <c r="C6" s="250"/>
      <c r="D6" s="250"/>
      <c r="E6" s="250"/>
      <c r="F6" s="250"/>
      <c r="G6" s="250"/>
      <c r="H6" s="250"/>
      <c r="I6" s="47"/>
      <c r="J6" s="48"/>
    </row>
    <row r="7" spans="1:10">
      <c r="A7" s="5"/>
      <c r="B7" s="33"/>
      <c r="C7" s="34"/>
      <c r="D7" s="35"/>
      <c r="E7" s="35"/>
      <c r="F7" s="35"/>
      <c r="G7" s="35"/>
      <c r="H7" s="35"/>
      <c r="I7" s="47"/>
      <c r="J7" s="48"/>
    </row>
    <row r="8" spans="1:10" ht="43.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0" ht="12.75" customHeight="1">
      <c r="A9" s="272" t="s">
        <v>445</v>
      </c>
      <c r="B9" s="276"/>
      <c r="C9" s="150" t="s">
        <v>246</v>
      </c>
      <c r="D9" s="88">
        <f>(1-(1-C11)*(1-D11)*(1-F11)*(1-G11))</f>
        <v>0</v>
      </c>
      <c r="E9" s="148"/>
      <c r="F9" s="148"/>
      <c r="G9" s="149"/>
      <c r="H9" s="298" t="s">
        <v>3</v>
      </c>
      <c r="I9" s="298" t="s">
        <v>191</v>
      </c>
      <c r="J9" s="298" t="s">
        <v>4</v>
      </c>
    </row>
    <row r="10" spans="1:10" ht="12.75" customHeight="1">
      <c r="A10" s="273"/>
      <c r="B10" s="277"/>
      <c r="C10" s="150" t="s">
        <v>190</v>
      </c>
      <c r="D10" s="150" t="s">
        <v>210</v>
      </c>
      <c r="E10" s="150" t="s">
        <v>0</v>
      </c>
      <c r="F10" s="150" t="s">
        <v>1</v>
      </c>
      <c r="G10" s="151" t="s">
        <v>2</v>
      </c>
      <c r="H10" s="299"/>
      <c r="I10" s="299"/>
      <c r="J10" s="299"/>
    </row>
    <row r="11" spans="1:10" ht="12.75" customHeight="1">
      <c r="A11" s="278"/>
      <c r="B11" s="279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299"/>
      <c r="I11" s="299"/>
      <c r="J11" s="299"/>
    </row>
    <row r="12" spans="1:10" ht="12.75" customHeight="1">
      <c r="A12" s="153" t="s">
        <v>5</v>
      </c>
      <c r="B12" s="154" t="s">
        <v>195</v>
      </c>
      <c r="C12" s="152" t="s">
        <v>194</v>
      </c>
      <c r="D12" s="152" t="s">
        <v>193</v>
      </c>
      <c r="E12" s="152" t="s">
        <v>6</v>
      </c>
      <c r="F12" s="244" t="s">
        <v>192</v>
      </c>
      <c r="G12" s="244"/>
      <c r="H12" s="67">
        <v>0</v>
      </c>
      <c r="I12" s="299"/>
      <c r="J12" s="299"/>
    </row>
    <row r="13" spans="1:10">
      <c r="A13" s="274" t="s">
        <v>446</v>
      </c>
      <c r="B13" s="296"/>
      <c r="C13" s="296"/>
      <c r="D13" s="296"/>
      <c r="E13" s="296"/>
      <c r="F13" s="296"/>
      <c r="G13" s="296"/>
      <c r="H13" s="296"/>
      <c r="I13" s="296"/>
      <c r="J13" s="296"/>
    </row>
    <row r="14" spans="1:10">
      <c r="A14" s="124" t="s">
        <v>276</v>
      </c>
      <c r="B14" s="89" t="s">
        <v>428</v>
      </c>
      <c r="C14" s="105">
        <v>1204</v>
      </c>
      <c r="D14" s="90">
        <f t="shared" ref="D14:D29" si="0">C14*(1-$D$11)*(1-$C$11)</f>
        <v>1204</v>
      </c>
      <c r="E14" s="90">
        <f t="shared" ref="E14:E22" si="1">+D14*$E$11</f>
        <v>0</v>
      </c>
      <c r="F14" s="297">
        <f t="shared" ref="F14:F22" si="2">(D14*(1-$F$11))*(1-$G$11)+E14</f>
        <v>1204</v>
      </c>
      <c r="G14" s="297"/>
      <c r="H14" s="90">
        <f t="shared" ref="H14:H22" si="3">IF($H$12=0,F14,(F14/(1-$H$12)))</f>
        <v>1204</v>
      </c>
      <c r="I14" s="82"/>
      <c r="J14" s="100">
        <f t="shared" ref="J14:J22" si="4">IF(I14=0,0,((I14-H14)/(H14))*1)</f>
        <v>0</v>
      </c>
    </row>
    <row r="15" spans="1:10">
      <c r="A15" s="128" t="s">
        <v>277</v>
      </c>
      <c r="B15" s="92" t="s">
        <v>429</v>
      </c>
      <c r="C15" s="105">
        <v>1618</v>
      </c>
      <c r="D15" s="93">
        <f t="shared" si="0"/>
        <v>1618</v>
      </c>
      <c r="E15" s="93">
        <f t="shared" si="1"/>
        <v>0</v>
      </c>
      <c r="F15" s="295">
        <f t="shared" si="2"/>
        <v>1618</v>
      </c>
      <c r="G15" s="295"/>
      <c r="H15" s="93">
        <f t="shared" si="3"/>
        <v>1618</v>
      </c>
      <c r="I15" s="81"/>
      <c r="J15" s="101">
        <f t="shared" si="4"/>
        <v>0</v>
      </c>
    </row>
    <row r="16" spans="1:10">
      <c r="A16" s="128" t="s">
        <v>278</v>
      </c>
      <c r="B16" s="92" t="s">
        <v>430</v>
      </c>
      <c r="C16" s="105">
        <v>2368</v>
      </c>
      <c r="D16" s="93">
        <f t="shared" si="0"/>
        <v>2368</v>
      </c>
      <c r="E16" s="93">
        <f t="shared" si="1"/>
        <v>0</v>
      </c>
      <c r="F16" s="295">
        <f t="shared" si="2"/>
        <v>2368</v>
      </c>
      <c r="G16" s="295"/>
      <c r="H16" s="93">
        <f t="shared" si="3"/>
        <v>2368</v>
      </c>
      <c r="I16" s="81"/>
      <c r="J16" s="101">
        <f t="shared" si="4"/>
        <v>0</v>
      </c>
    </row>
    <row r="17" spans="1:10">
      <c r="A17" s="128" t="s">
        <v>278</v>
      </c>
      <c r="B17" s="92" t="s">
        <v>431</v>
      </c>
      <c r="C17" s="105">
        <v>2947</v>
      </c>
      <c r="D17" s="93">
        <f t="shared" si="0"/>
        <v>2947</v>
      </c>
      <c r="E17" s="93">
        <f t="shared" si="1"/>
        <v>0</v>
      </c>
      <c r="F17" s="295">
        <f t="shared" si="2"/>
        <v>2947</v>
      </c>
      <c r="G17" s="295"/>
      <c r="H17" s="93">
        <f t="shared" si="3"/>
        <v>2947</v>
      </c>
      <c r="I17" s="81"/>
      <c r="J17" s="101">
        <f t="shared" si="4"/>
        <v>0</v>
      </c>
    </row>
    <row r="18" spans="1:10">
      <c r="A18" s="128" t="s">
        <v>279</v>
      </c>
      <c r="B18" s="92" t="s">
        <v>432</v>
      </c>
      <c r="C18" s="105">
        <v>3907</v>
      </c>
      <c r="D18" s="93">
        <f t="shared" si="0"/>
        <v>3907</v>
      </c>
      <c r="E18" s="93">
        <f t="shared" si="1"/>
        <v>0</v>
      </c>
      <c r="F18" s="295">
        <f t="shared" si="2"/>
        <v>3907</v>
      </c>
      <c r="G18" s="295"/>
      <c r="H18" s="93">
        <f t="shared" si="3"/>
        <v>3907</v>
      </c>
      <c r="I18" s="81"/>
      <c r="J18" s="101">
        <f t="shared" si="4"/>
        <v>0</v>
      </c>
    </row>
    <row r="19" spans="1:10">
      <c r="A19" s="128" t="s">
        <v>280</v>
      </c>
      <c r="B19" s="92" t="s">
        <v>433</v>
      </c>
      <c r="C19" s="105">
        <v>5092</v>
      </c>
      <c r="D19" s="93">
        <f t="shared" si="0"/>
        <v>5092</v>
      </c>
      <c r="E19" s="93">
        <f t="shared" si="1"/>
        <v>0</v>
      </c>
      <c r="F19" s="295">
        <f t="shared" si="2"/>
        <v>5092</v>
      </c>
      <c r="G19" s="295"/>
      <c r="H19" s="93">
        <f t="shared" si="3"/>
        <v>5092</v>
      </c>
      <c r="I19" s="81"/>
      <c r="J19" s="101">
        <f t="shared" si="4"/>
        <v>0</v>
      </c>
    </row>
    <row r="20" spans="1:10">
      <c r="A20" s="128" t="s">
        <v>281</v>
      </c>
      <c r="B20" s="92" t="s">
        <v>434</v>
      </c>
      <c r="C20" s="105">
        <v>5723</v>
      </c>
      <c r="D20" s="93">
        <f t="shared" si="0"/>
        <v>5723</v>
      </c>
      <c r="E20" s="93">
        <f t="shared" si="1"/>
        <v>0</v>
      </c>
      <c r="F20" s="295">
        <f t="shared" si="2"/>
        <v>5723</v>
      </c>
      <c r="G20" s="295"/>
      <c r="H20" s="93">
        <f t="shared" si="3"/>
        <v>5723</v>
      </c>
      <c r="I20" s="81"/>
      <c r="J20" s="101">
        <f t="shared" si="4"/>
        <v>0</v>
      </c>
    </row>
    <row r="21" spans="1:10">
      <c r="A21" s="128" t="s">
        <v>282</v>
      </c>
      <c r="B21" s="92" t="s">
        <v>435</v>
      </c>
      <c r="C21" s="105">
        <v>6023</v>
      </c>
      <c r="D21" s="93">
        <f t="shared" si="0"/>
        <v>6023</v>
      </c>
      <c r="E21" s="93">
        <f t="shared" si="1"/>
        <v>0</v>
      </c>
      <c r="F21" s="295">
        <f t="shared" si="2"/>
        <v>6023</v>
      </c>
      <c r="G21" s="295"/>
      <c r="H21" s="93">
        <f t="shared" si="3"/>
        <v>6023</v>
      </c>
      <c r="I21" s="81"/>
      <c r="J21" s="101">
        <f t="shared" si="4"/>
        <v>0</v>
      </c>
    </row>
    <row r="22" spans="1:10">
      <c r="A22" s="128" t="s">
        <v>283</v>
      </c>
      <c r="B22" s="92" t="s">
        <v>436</v>
      </c>
      <c r="C22" s="105">
        <v>8091</v>
      </c>
      <c r="D22" s="93">
        <f t="shared" si="0"/>
        <v>8091</v>
      </c>
      <c r="E22" s="93">
        <f t="shared" si="1"/>
        <v>0</v>
      </c>
      <c r="F22" s="295">
        <f t="shared" si="2"/>
        <v>8091</v>
      </c>
      <c r="G22" s="295"/>
      <c r="H22" s="93">
        <f t="shared" si="3"/>
        <v>8091</v>
      </c>
      <c r="I22" s="81"/>
      <c r="J22" s="101">
        <f t="shared" si="4"/>
        <v>0</v>
      </c>
    </row>
    <row r="23" spans="1:10">
      <c r="A23" s="128" t="s">
        <v>284</v>
      </c>
      <c r="B23" s="92" t="s">
        <v>437</v>
      </c>
      <c r="C23" s="105">
        <v>9118</v>
      </c>
      <c r="D23" s="93">
        <f t="shared" si="0"/>
        <v>9118</v>
      </c>
      <c r="E23" s="93">
        <f t="shared" ref="E23:E29" si="5">+D23*$E$11</f>
        <v>0</v>
      </c>
      <c r="F23" s="295">
        <f t="shared" ref="F23:F29" si="6">(D23*(1-$F$11))*(1-$G$11)+E23</f>
        <v>9118</v>
      </c>
      <c r="G23" s="295"/>
      <c r="H23" s="93">
        <f t="shared" ref="H23:H29" si="7">IF($H$12=0,F23,(F23/(1-$H$12)))</f>
        <v>9118</v>
      </c>
      <c r="I23" s="81"/>
      <c r="J23" s="101">
        <f t="shared" ref="J23:J29" si="8">IF(I23=0,0,((I23-H23)/(H23))*1)</f>
        <v>0</v>
      </c>
    </row>
    <row r="24" spans="1:10">
      <c r="A24" s="128" t="s">
        <v>285</v>
      </c>
      <c r="B24" s="92" t="s">
        <v>438</v>
      </c>
      <c r="C24" s="105">
        <v>10006</v>
      </c>
      <c r="D24" s="93">
        <f t="shared" si="0"/>
        <v>10006</v>
      </c>
      <c r="E24" s="93">
        <f t="shared" si="5"/>
        <v>0</v>
      </c>
      <c r="F24" s="295">
        <f t="shared" si="6"/>
        <v>10006</v>
      </c>
      <c r="G24" s="295"/>
      <c r="H24" s="93">
        <f t="shared" si="7"/>
        <v>10006</v>
      </c>
      <c r="I24" s="81"/>
      <c r="J24" s="101">
        <f t="shared" si="8"/>
        <v>0</v>
      </c>
    </row>
    <row r="25" spans="1:10">
      <c r="A25" s="128" t="s">
        <v>286</v>
      </c>
      <c r="B25" s="92" t="s">
        <v>439</v>
      </c>
      <c r="C25" s="105">
        <v>11636</v>
      </c>
      <c r="D25" s="93">
        <f t="shared" si="0"/>
        <v>11636</v>
      </c>
      <c r="E25" s="93">
        <f t="shared" si="5"/>
        <v>0</v>
      </c>
      <c r="F25" s="295">
        <f t="shared" si="6"/>
        <v>11636</v>
      </c>
      <c r="G25" s="295"/>
      <c r="H25" s="93">
        <f t="shared" si="7"/>
        <v>11636</v>
      </c>
      <c r="I25" s="81"/>
      <c r="J25" s="101">
        <f t="shared" si="8"/>
        <v>0</v>
      </c>
    </row>
    <row r="26" spans="1:10">
      <c r="A26" s="128" t="s">
        <v>287</v>
      </c>
      <c r="B26" s="92" t="s">
        <v>440</v>
      </c>
      <c r="C26" s="105">
        <v>13620</v>
      </c>
      <c r="D26" s="93">
        <f t="shared" si="0"/>
        <v>13620</v>
      </c>
      <c r="E26" s="93">
        <f t="shared" si="5"/>
        <v>0</v>
      </c>
      <c r="F26" s="295">
        <f t="shared" si="6"/>
        <v>13620</v>
      </c>
      <c r="G26" s="295"/>
      <c r="H26" s="93">
        <f t="shared" si="7"/>
        <v>13620</v>
      </c>
      <c r="I26" s="81"/>
      <c r="J26" s="101">
        <f t="shared" si="8"/>
        <v>0</v>
      </c>
    </row>
    <row r="27" spans="1:10">
      <c r="A27" s="128" t="s">
        <v>288</v>
      </c>
      <c r="B27" s="92" t="s">
        <v>441</v>
      </c>
      <c r="C27" s="105">
        <v>16854</v>
      </c>
      <c r="D27" s="93">
        <f t="shared" si="0"/>
        <v>16854</v>
      </c>
      <c r="E27" s="93">
        <f t="shared" si="5"/>
        <v>0</v>
      </c>
      <c r="F27" s="295">
        <f t="shared" si="6"/>
        <v>16854</v>
      </c>
      <c r="G27" s="295"/>
      <c r="H27" s="93">
        <f t="shared" si="7"/>
        <v>16854</v>
      </c>
      <c r="I27" s="81"/>
      <c r="J27" s="101">
        <f t="shared" si="8"/>
        <v>0</v>
      </c>
    </row>
    <row r="28" spans="1:10">
      <c r="A28" s="128" t="s">
        <v>289</v>
      </c>
      <c r="B28" s="92" t="s">
        <v>442</v>
      </c>
      <c r="C28" s="105">
        <v>19232</v>
      </c>
      <c r="D28" s="93">
        <f t="shared" si="0"/>
        <v>19232</v>
      </c>
      <c r="E28" s="93">
        <f t="shared" si="5"/>
        <v>0</v>
      </c>
      <c r="F28" s="295">
        <f t="shared" si="6"/>
        <v>19232</v>
      </c>
      <c r="G28" s="295"/>
      <c r="H28" s="93">
        <f t="shared" si="7"/>
        <v>19232</v>
      </c>
      <c r="I28" s="81"/>
      <c r="J28" s="101">
        <f t="shared" si="8"/>
        <v>0</v>
      </c>
    </row>
    <row r="29" spans="1:10">
      <c r="A29" s="128" t="s">
        <v>290</v>
      </c>
      <c r="B29" s="92" t="s">
        <v>443</v>
      </c>
      <c r="C29" s="105">
        <v>20290</v>
      </c>
      <c r="D29" s="93">
        <f t="shared" si="0"/>
        <v>20290</v>
      </c>
      <c r="E29" s="93">
        <f t="shared" si="5"/>
        <v>0</v>
      </c>
      <c r="F29" s="295">
        <f t="shared" si="6"/>
        <v>20290</v>
      </c>
      <c r="G29" s="295"/>
      <c r="H29" s="93">
        <f t="shared" si="7"/>
        <v>20290</v>
      </c>
      <c r="I29" s="81"/>
      <c r="J29" s="101">
        <f t="shared" si="8"/>
        <v>0</v>
      </c>
    </row>
    <row r="30" spans="1:10">
      <c r="A30" s="274" t="s">
        <v>444</v>
      </c>
      <c r="B30" s="296"/>
      <c r="C30" s="296"/>
      <c r="D30" s="296"/>
      <c r="E30" s="296"/>
      <c r="F30" s="296"/>
      <c r="G30" s="296"/>
      <c r="H30" s="296"/>
      <c r="I30" s="296"/>
      <c r="J30" s="296"/>
    </row>
    <row r="31" spans="1:10">
      <c r="A31" s="82" t="s">
        <v>465</v>
      </c>
      <c r="B31" s="112" t="s">
        <v>459</v>
      </c>
      <c r="C31" s="217">
        <v>1324</v>
      </c>
      <c r="D31" s="90">
        <f t="shared" ref="D31:D37" si="9">C31*(1-$D$11)*(1-$C$11)</f>
        <v>1324</v>
      </c>
      <c r="E31" s="90">
        <f t="shared" ref="E31:E36" si="10">+D31*$E$11</f>
        <v>0</v>
      </c>
      <c r="F31" s="297">
        <f t="shared" ref="F31:F36" si="11">(D31*(1-$F$11))*(1-$G$11)+E31</f>
        <v>1324</v>
      </c>
      <c r="G31" s="297"/>
      <c r="H31" s="90">
        <f t="shared" ref="H31:H36" si="12">IF($H$12=0,F31,(F31/(1-$H$12)))</f>
        <v>1324</v>
      </c>
      <c r="I31" s="82"/>
      <c r="J31" s="100">
        <f t="shared" ref="J31:J36" si="13">IF(I31=0,0,((I31-H31)/(H31))*1)</f>
        <v>0</v>
      </c>
    </row>
    <row r="32" spans="1:10">
      <c r="A32" s="81" t="s">
        <v>466</v>
      </c>
      <c r="B32" s="115" t="s">
        <v>458</v>
      </c>
      <c r="C32" s="216">
        <v>1780</v>
      </c>
      <c r="D32" s="93">
        <f t="shared" si="9"/>
        <v>1780</v>
      </c>
      <c r="E32" s="93">
        <f t="shared" si="10"/>
        <v>0</v>
      </c>
      <c r="F32" s="295">
        <f t="shared" si="11"/>
        <v>1780</v>
      </c>
      <c r="G32" s="295"/>
      <c r="H32" s="93">
        <f t="shared" si="12"/>
        <v>1780</v>
      </c>
      <c r="I32" s="81"/>
      <c r="J32" s="101">
        <f t="shared" si="13"/>
        <v>0</v>
      </c>
    </row>
    <row r="33" spans="1:10">
      <c r="A33" s="81" t="s">
        <v>467</v>
      </c>
      <c r="B33" s="115" t="s">
        <v>457</v>
      </c>
      <c r="C33" s="216">
        <v>2605</v>
      </c>
      <c r="D33" s="93">
        <f t="shared" si="9"/>
        <v>2605</v>
      </c>
      <c r="E33" s="93">
        <f t="shared" si="10"/>
        <v>0</v>
      </c>
      <c r="F33" s="295">
        <f t="shared" si="11"/>
        <v>2605</v>
      </c>
      <c r="G33" s="295"/>
      <c r="H33" s="93">
        <f t="shared" si="12"/>
        <v>2605</v>
      </c>
      <c r="I33" s="81"/>
      <c r="J33" s="101">
        <f t="shared" si="13"/>
        <v>0</v>
      </c>
    </row>
    <row r="34" spans="1:10">
      <c r="A34" s="81"/>
      <c r="B34" s="115" t="s">
        <v>456</v>
      </c>
      <c r="C34" s="216">
        <v>3242</v>
      </c>
      <c r="D34" s="93">
        <f t="shared" si="9"/>
        <v>3242</v>
      </c>
      <c r="E34" s="93">
        <f t="shared" si="10"/>
        <v>0</v>
      </c>
      <c r="F34" s="295">
        <f t="shared" si="11"/>
        <v>3242</v>
      </c>
      <c r="G34" s="295"/>
      <c r="H34" s="93">
        <f t="shared" si="12"/>
        <v>3242</v>
      </c>
      <c r="I34" s="81"/>
      <c r="J34" s="101">
        <f t="shared" si="13"/>
        <v>0</v>
      </c>
    </row>
    <row r="35" spans="1:10">
      <c r="A35" s="81" t="s">
        <v>468</v>
      </c>
      <c r="B35" s="115" t="s">
        <v>455</v>
      </c>
      <c r="C35" s="216">
        <v>4298</v>
      </c>
      <c r="D35" s="93">
        <f t="shared" si="9"/>
        <v>4298</v>
      </c>
      <c r="E35" s="93">
        <f t="shared" si="10"/>
        <v>0</v>
      </c>
      <c r="F35" s="295">
        <f t="shared" si="11"/>
        <v>4298</v>
      </c>
      <c r="G35" s="295"/>
      <c r="H35" s="93">
        <f t="shared" si="12"/>
        <v>4298</v>
      </c>
      <c r="I35" s="81"/>
      <c r="J35" s="101">
        <f t="shared" si="13"/>
        <v>0</v>
      </c>
    </row>
    <row r="36" spans="1:10">
      <c r="A36" s="81" t="s">
        <v>469</v>
      </c>
      <c r="B36" s="115" t="s">
        <v>454</v>
      </c>
      <c r="C36" s="216">
        <v>5601</v>
      </c>
      <c r="D36" s="93">
        <f t="shared" si="9"/>
        <v>5601</v>
      </c>
      <c r="E36" s="93">
        <f t="shared" si="10"/>
        <v>0</v>
      </c>
      <c r="F36" s="295">
        <f t="shared" si="11"/>
        <v>5601</v>
      </c>
      <c r="G36" s="295"/>
      <c r="H36" s="93">
        <f t="shared" si="12"/>
        <v>5601</v>
      </c>
      <c r="I36" s="81"/>
      <c r="J36" s="101">
        <f t="shared" si="13"/>
        <v>0</v>
      </c>
    </row>
    <row r="37" spans="1:10">
      <c r="A37" s="81" t="s">
        <v>470</v>
      </c>
      <c r="B37" s="115" t="s">
        <v>453</v>
      </c>
      <c r="C37" s="216">
        <v>6296</v>
      </c>
      <c r="D37" s="93">
        <f t="shared" si="9"/>
        <v>6296</v>
      </c>
      <c r="E37" s="93">
        <f t="shared" ref="E37" si="14">+D37*$E$11</f>
        <v>0</v>
      </c>
      <c r="F37" s="295">
        <f t="shared" ref="F37" si="15">(D37*(1-$F$11))*(1-$G$11)+E37</f>
        <v>6296</v>
      </c>
      <c r="G37" s="295"/>
      <c r="H37" s="93">
        <f t="shared" ref="H37" si="16">IF($H$12=0,F37,(F37/(1-$H$12)))</f>
        <v>6296</v>
      </c>
      <c r="I37" s="81"/>
      <c r="J37" s="101">
        <f t="shared" ref="J37" si="17">IF(I37=0,0,((I37-H37)/(H37))*1)</f>
        <v>0</v>
      </c>
    </row>
    <row r="38" spans="1:10">
      <c r="A38" s="81" t="s">
        <v>471</v>
      </c>
      <c r="B38" s="115" t="s">
        <v>452</v>
      </c>
      <c r="C38" s="216">
        <v>6625</v>
      </c>
      <c r="D38" s="93">
        <f t="shared" ref="D38:D46" si="18">C38*(1-$D$11)*(1-$C$11)</f>
        <v>6625</v>
      </c>
      <c r="E38" s="93">
        <f t="shared" ref="E38:E46" si="19">+D38*$E$11</f>
        <v>0</v>
      </c>
      <c r="F38" s="295">
        <f t="shared" ref="F38:F46" si="20">(D38*(1-$F$11))*(1-$G$11)+E38</f>
        <v>6625</v>
      </c>
      <c r="G38" s="295"/>
      <c r="H38" s="93">
        <f t="shared" ref="H38:H46" si="21">IF($H$12=0,F38,(F38/(1-$H$12)))</f>
        <v>6625</v>
      </c>
      <c r="I38" s="81"/>
      <c r="J38" s="101">
        <f t="shared" ref="J38:J46" si="22">IF(I38=0,0,((I38-H38)/(H38))*1)</f>
        <v>0</v>
      </c>
    </row>
    <row r="39" spans="1:10">
      <c r="A39" s="81" t="s">
        <v>472</v>
      </c>
      <c r="B39" s="115" t="s">
        <v>451</v>
      </c>
      <c r="C39" s="216">
        <v>8900</v>
      </c>
      <c r="D39" s="93">
        <f t="shared" si="18"/>
        <v>8900</v>
      </c>
      <c r="E39" s="93">
        <f t="shared" si="19"/>
        <v>0</v>
      </c>
      <c r="F39" s="295">
        <f t="shared" si="20"/>
        <v>8900</v>
      </c>
      <c r="G39" s="295"/>
      <c r="H39" s="93">
        <f t="shared" si="21"/>
        <v>8900</v>
      </c>
      <c r="I39" s="81"/>
      <c r="J39" s="101">
        <f t="shared" si="22"/>
        <v>0</v>
      </c>
    </row>
    <row r="40" spans="1:10">
      <c r="A40" s="81" t="s">
        <v>473</v>
      </c>
      <c r="B40" s="115" t="s">
        <v>450</v>
      </c>
      <c r="C40" s="216">
        <v>10029</v>
      </c>
      <c r="D40" s="93">
        <f t="shared" si="18"/>
        <v>10029</v>
      </c>
      <c r="E40" s="93">
        <f t="shared" si="19"/>
        <v>0</v>
      </c>
      <c r="F40" s="295">
        <f t="shared" si="20"/>
        <v>10029</v>
      </c>
      <c r="G40" s="295"/>
      <c r="H40" s="93">
        <f t="shared" si="21"/>
        <v>10029</v>
      </c>
      <c r="I40" s="81"/>
      <c r="J40" s="101">
        <f t="shared" si="22"/>
        <v>0</v>
      </c>
    </row>
    <row r="41" spans="1:10">
      <c r="A41" s="81" t="s">
        <v>474</v>
      </c>
      <c r="B41" s="115" t="s">
        <v>449</v>
      </c>
      <c r="C41" s="216">
        <v>11007</v>
      </c>
      <c r="D41" s="93">
        <f t="shared" si="18"/>
        <v>11007</v>
      </c>
      <c r="E41" s="93">
        <f t="shared" si="19"/>
        <v>0</v>
      </c>
      <c r="F41" s="295">
        <f t="shared" si="20"/>
        <v>11007</v>
      </c>
      <c r="G41" s="295"/>
      <c r="H41" s="93">
        <f t="shared" si="21"/>
        <v>11007</v>
      </c>
      <c r="I41" s="81"/>
      <c r="J41" s="101">
        <f t="shared" si="22"/>
        <v>0</v>
      </c>
    </row>
    <row r="42" spans="1:10">
      <c r="A42" s="81" t="s">
        <v>475</v>
      </c>
      <c r="B42" s="115" t="s">
        <v>448</v>
      </c>
      <c r="C42" s="216">
        <v>12800</v>
      </c>
      <c r="D42" s="93">
        <f t="shared" si="18"/>
        <v>12800</v>
      </c>
      <c r="E42" s="93">
        <f t="shared" si="19"/>
        <v>0</v>
      </c>
      <c r="F42" s="295">
        <f t="shared" si="20"/>
        <v>12800</v>
      </c>
      <c r="G42" s="295"/>
      <c r="H42" s="93">
        <f t="shared" si="21"/>
        <v>12800</v>
      </c>
      <c r="I42" s="81"/>
      <c r="J42" s="101">
        <f t="shared" si="22"/>
        <v>0</v>
      </c>
    </row>
    <row r="43" spans="1:10">
      <c r="A43" s="81" t="s">
        <v>476</v>
      </c>
      <c r="B43" s="115" t="s">
        <v>447</v>
      </c>
      <c r="C43" s="217">
        <v>14982</v>
      </c>
      <c r="D43" s="93">
        <f t="shared" si="18"/>
        <v>14982</v>
      </c>
      <c r="E43" s="93">
        <f t="shared" si="19"/>
        <v>0</v>
      </c>
      <c r="F43" s="295">
        <f t="shared" si="20"/>
        <v>14982</v>
      </c>
      <c r="G43" s="295"/>
      <c r="H43" s="93">
        <f t="shared" si="21"/>
        <v>14982</v>
      </c>
      <c r="I43" s="81"/>
      <c r="J43" s="101">
        <f t="shared" si="22"/>
        <v>0</v>
      </c>
    </row>
    <row r="44" spans="1:10">
      <c r="A44" s="81" t="s">
        <v>477</v>
      </c>
      <c r="B44" s="115" t="s">
        <v>460</v>
      </c>
      <c r="C44" s="217">
        <v>18539</v>
      </c>
      <c r="D44" s="93">
        <f t="shared" si="18"/>
        <v>18539</v>
      </c>
      <c r="E44" s="93">
        <f t="shared" si="19"/>
        <v>0</v>
      </c>
      <c r="F44" s="295">
        <f t="shared" si="20"/>
        <v>18539</v>
      </c>
      <c r="G44" s="295"/>
      <c r="H44" s="93">
        <f t="shared" si="21"/>
        <v>18539</v>
      </c>
      <c r="I44" s="81"/>
      <c r="J44" s="101">
        <f t="shared" si="22"/>
        <v>0</v>
      </c>
    </row>
    <row r="45" spans="1:10">
      <c r="A45" s="81" t="s">
        <v>478</v>
      </c>
      <c r="B45" s="115" t="s">
        <v>461</v>
      </c>
      <c r="C45" s="217">
        <v>21155</v>
      </c>
      <c r="D45" s="93">
        <f t="shared" si="18"/>
        <v>21155</v>
      </c>
      <c r="E45" s="93">
        <f t="shared" si="19"/>
        <v>0</v>
      </c>
      <c r="F45" s="295">
        <f t="shared" si="20"/>
        <v>21155</v>
      </c>
      <c r="G45" s="295"/>
      <c r="H45" s="93">
        <f t="shared" si="21"/>
        <v>21155</v>
      </c>
      <c r="I45" s="81"/>
      <c r="J45" s="101">
        <f t="shared" si="22"/>
        <v>0</v>
      </c>
    </row>
    <row r="46" spans="1:10">
      <c r="A46" s="128"/>
      <c r="B46" s="115" t="s">
        <v>462</v>
      </c>
      <c r="C46" s="217">
        <v>22319</v>
      </c>
      <c r="D46" s="93">
        <f t="shared" si="18"/>
        <v>22319</v>
      </c>
      <c r="E46" s="93">
        <f t="shared" si="19"/>
        <v>0</v>
      </c>
      <c r="F46" s="295">
        <f t="shared" si="20"/>
        <v>22319</v>
      </c>
      <c r="G46" s="295"/>
      <c r="H46" s="93">
        <f t="shared" si="21"/>
        <v>22319</v>
      </c>
      <c r="I46" s="81"/>
      <c r="J46" s="101">
        <f t="shared" si="22"/>
        <v>0</v>
      </c>
    </row>
    <row r="47" spans="1:10">
      <c r="A47" s="203"/>
      <c r="B47" s="228"/>
      <c r="C47" s="158"/>
      <c r="D47" s="225"/>
      <c r="E47" s="225"/>
      <c r="F47" s="226"/>
      <c r="G47" s="226"/>
      <c r="H47" s="225"/>
      <c r="I47" s="227"/>
      <c r="J47" s="162"/>
    </row>
    <row r="48" spans="1:10">
      <c r="A48" s="203"/>
      <c r="B48" s="157"/>
      <c r="C48" s="158"/>
      <c r="D48" s="225"/>
      <c r="E48" s="225"/>
      <c r="F48" s="226"/>
      <c r="G48" s="226"/>
      <c r="H48" s="225"/>
      <c r="I48" s="227"/>
      <c r="J48" s="162"/>
    </row>
    <row r="49" spans="1:10">
      <c r="A49" s="203"/>
      <c r="B49" s="157"/>
      <c r="C49" s="158"/>
      <c r="D49" s="225"/>
      <c r="E49" s="225"/>
      <c r="F49" s="226"/>
      <c r="G49" s="226"/>
      <c r="H49" s="225"/>
      <c r="I49" s="227"/>
      <c r="J49" s="162"/>
    </row>
    <row r="50" spans="1:10">
      <c r="A50" s="203"/>
      <c r="B50" s="157"/>
      <c r="C50" s="158"/>
      <c r="D50" s="225"/>
      <c r="E50" s="225"/>
      <c r="F50" s="226"/>
      <c r="G50" s="226"/>
      <c r="H50" s="225"/>
      <c r="I50" s="227"/>
      <c r="J50" s="162"/>
    </row>
  </sheetData>
  <sheetProtection password="DBF2" sheet="1" objects="1" scenarios="1" selectLockedCells="1"/>
  <mergeCells count="40">
    <mergeCell ref="C5:H6"/>
    <mergeCell ref="F14:G14"/>
    <mergeCell ref="A9:B11"/>
    <mergeCell ref="I9:I12"/>
    <mergeCell ref="H9:H11"/>
    <mergeCell ref="J9:J12"/>
    <mergeCell ref="F12:G12"/>
    <mergeCell ref="A13:J13"/>
    <mergeCell ref="F22:G22"/>
    <mergeCell ref="F15:G15"/>
    <mergeCell ref="F16:G16"/>
    <mergeCell ref="F20:G20"/>
    <mergeCell ref="F21:G21"/>
    <mergeCell ref="F19:G19"/>
    <mergeCell ref="F17:G17"/>
    <mergeCell ref="F18:G18"/>
    <mergeCell ref="F28:G28"/>
    <mergeCell ref="F29:G29"/>
    <mergeCell ref="F23:G23"/>
    <mergeCell ref="F24:G24"/>
    <mergeCell ref="F25:G25"/>
    <mergeCell ref="F26:G26"/>
    <mergeCell ref="F27:G27"/>
    <mergeCell ref="A30:J30"/>
    <mergeCell ref="F37:G37"/>
    <mergeCell ref="F38:G38"/>
    <mergeCell ref="F39:G39"/>
    <mergeCell ref="F40:G40"/>
    <mergeCell ref="F36:G36"/>
    <mergeCell ref="F31:G31"/>
    <mergeCell ref="F32:G32"/>
    <mergeCell ref="F33:G33"/>
    <mergeCell ref="F34:G34"/>
    <mergeCell ref="F35:G35"/>
    <mergeCell ref="F45:G45"/>
    <mergeCell ref="F46:G46"/>
    <mergeCell ref="F41:G41"/>
    <mergeCell ref="F42:G42"/>
    <mergeCell ref="F43:G43"/>
    <mergeCell ref="F44:G44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12</vt:i4>
      </vt:variant>
      <vt:variant>
        <vt:lpstr>Gráficos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LISTA DE PRECIOS No. 42</vt:lpstr>
      <vt:lpstr>condiciones comerciales</vt:lpstr>
      <vt:lpstr>cobre ddo</vt:lpstr>
      <vt:lpstr>a y c thhn</vt:lpstr>
      <vt:lpstr>control e ins</vt:lpstr>
      <vt:lpstr>bat sold duplex</vt:lpstr>
      <vt:lpstr>a telef</vt:lpstr>
      <vt:lpstr>alumninio ddo</vt:lpstr>
      <vt:lpstr>aluminio thw</vt:lpstr>
      <vt:lpstr>al multiplex </vt:lpstr>
      <vt:lpstr>esmaltado</vt:lpstr>
      <vt:lpstr>media tensión</vt:lpstr>
      <vt:lpstr>Gráfico2</vt:lpstr>
      <vt:lpstr>Gráfico1</vt:lpstr>
      <vt:lpstr>'cobre ddo'!Área_de_impresión</vt:lpstr>
    </vt:vector>
  </TitlesOfParts>
  <Company>Procables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CAcevedo</dc:creator>
  <cp:lastModifiedBy>SISTEMAS</cp:lastModifiedBy>
  <cp:lastPrinted>2010-05-26T15:14:30Z</cp:lastPrinted>
  <dcterms:created xsi:type="dcterms:W3CDTF">2008-06-10T20:40:23Z</dcterms:created>
  <dcterms:modified xsi:type="dcterms:W3CDTF">2016-09-12T20:50:15Z</dcterms:modified>
</cp:coreProperties>
</file>